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info\Google Диск\Ивочкин Алексей\Раздел РЦ\"/>
    </mc:Choice>
  </mc:AlternateContent>
  <xr:revisionPtr revIDLastSave="0" documentId="13_ncr:1_{E8711A0B-81F9-41ED-8334-9B4C6B5F6BCC}" xr6:coauthVersionLast="45" xr6:coauthVersionMax="45" xr10:uidLastSave="{00000000-0000-0000-0000-000000000000}"/>
  <workbookProtection workbookAlgorithmName="SHA-512" workbookHashValue="kH0lghUyMJM3ybB7avIlc6NWUlcrjBnkB1z7qRaI+mZLf3GUK2hHDvU8Lwt5ylUmI92LktCvFMxWa2RcBsVBuA==" workbookSaltValue="F6fIwv8BQGUeoCsn7wKO0w==" workbookSpinCount="100000" lockStructure="1"/>
  <bookViews>
    <workbookView xWindow="-120" yWindow="-120" windowWidth="29040" windowHeight="15840" xr2:uid="{00000000-000D-0000-FFFF-FFFF00000000}"/>
  </bookViews>
  <sheets>
    <sheet name="Расчет " sheetId="1" r:id="rId1"/>
    <sheet name="Данные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4" i="1" l="1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K12" i="1"/>
  <c r="K13" i="1" s="1"/>
  <c r="K14" i="1" s="1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K34" i="1"/>
  <c r="J13" i="1"/>
  <c r="J14" i="1" s="1"/>
  <c r="K52" i="1" l="1"/>
  <c r="I13" i="1" l="1"/>
  <c r="I14" i="1" s="1"/>
  <c r="K16" i="1" s="1"/>
  <c r="K36" i="1" s="1"/>
  <c r="K53" i="1" l="1"/>
  <c r="K55" i="1" s="1"/>
</calcChain>
</file>

<file path=xl/sharedStrings.xml><?xml version="1.0" encoding="utf-8"?>
<sst xmlns="http://schemas.openxmlformats.org/spreadsheetml/2006/main" count="192" uniqueCount="121">
  <si>
    <t>деревянных двутавровых балок ИнтерСити</t>
  </si>
  <si>
    <t>Мы рекомендуем начать с двутавровых деревянных балок ICJ -300W , как наиболее популярного и универсального типаразмера.</t>
  </si>
  <si>
    <t>шт</t>
  </si>
  <si>
    <t>Цена партии</t>
  </si>
  <si>
    <t>Закупочная</t>
  </si>
  <si>
    <t>Розничная в Москве</t>
  </si>
  <si>
    <t>Розничная в вашем регионе*</t>
  </si>
  <si>
    <t>Маржинальная прибыль с партии составляет</t>
  </si>
  <si>
    <t>Расходы на грузоперевозку</t>
  </si>
  <si>
    <t xml:space="preserve">Выберете свой город из списка </t>
  </si>
  <si>
    <t>(ближайший город или равноудаленный город от Москвы)</t>
  </si>
  <si>
    <t>Екатеринбург</t>
  </si>
  <si>
    <t>Чем удаленней от Москвы регион - тем бОльшую надбавку к розничной стоимости можно закладывать.</t>
  </si>
  <si>
    <t xml:space="preserve">Цена погонного метра ICJ-300W (с биозащитой NEIMID-430 Эко) </t>
  </si>
  <si>
    <t>Цена 6-метровой балки</t>
  </si>
  <si>
    <t xml:space="preserve">*региональная цена отличается от цены в Москве, надбавка к цене чатично компенсирует транспортные расходы. </t>
  </si>
  <si>
    <t>Надбавка к цене может варьироваться в зависимости от удаленности региона.</t>
  </si>
  <si>
    <t>Другие накладные расходы</t>
  </si>
  <si>
    <t>Возможные расходы, которые надо учесть</t>
  </si>
  <si>
    <t xml:space="preserve">1. Аренда склада </t>
  </si>
  <si>
    <t>2. ЗП рабочим на погрузку-разгрузку</t>
  </si>
  <si>
    <t>3. Налоги на ИП или ООО</t>
  </si>
  <si>
    <t>4. Вывод денег с расчетного счета (при его наличии)</t>
  </si>
  <si>
    <t>Для примера возьмем ситуацию, что у вас есть склад и рабочие, работаете через ИП.</t>
  </si>
  <si>
    <t>Чистая прибыль составит:</t>
  </si>
  <si>
    <t xml:space="preserve">Примечания: мы предполагаем возможность открытия распределительного центра в любом городе или населенно пункте </t>
  </si>
  <si>
    <t>с любой численностью населения. В любом случае доставки будут осуществляться из РЦ по всему региону.</t>
  </si>
  <si>
    <t>рентабельности распределительного центра</t>
  </si>
  <si>
    <t xml:space="preserve">Цена перевозки зависит от длины балок, веса и объема. </t>
  </si>
  <si>
    <t xml:space="preserve">В любом случае доставка осуществляется "от двери до двери" вне зависимости от способа. </t>
  </si>
  <si>
    <t>Организацию грузоперевозок мы полностью берем на себя.</t>
  </si>
  <si>
    <t>Количество балок</t>
  </si>
  <si>
    <t>Стоимость перевозки (примерно) балок длиной 6 метров (до 700 балок по 6 метров)</t>
  </si>
  <si>
    <t>Вывод с расчетного счета 2%</t>
  </si>
  <si>
    <t>Налог 6% с поступлений</t>
  </si>
  <si>
    <t>Клиенты с определенного региона видят свою региональную цену, не Московскую</t>
  </si>
  <si>
    <t>Валовая прибыль с партии за вычетом расходов на перевозку</t>
  </si>
  <si>
    <t>Город</t>
  </si>
  <si>
    <t>6м</t>
  </si>
  <si>
    <t>Москва</t>
  </si>
  <si>
    <t>Санкт-Петербург</t>
  </si>
  <si>
    <t>Новосибирск</t>
  </si>
  <si>
    <t>Нижний Новгород</t>
  </si>
  <si>
    <t>Казань</t>
  </si>
  <si>
    <t>Челябинск</t>
  </si>
  <si>
    <t>Омск</t>
  </si>
  <si>
    <t>Самара</t>
  </si>
  <si>
    <t>Ростов-на-Дону</t>
  </si>
  <si>
    <t>Уфа</t>
  </si>
  <si>
    <t>Красноярск</t>
  </si>
  <si>
    <t>Воронеж</t>
  </si>
  <si>
    <t>Пермь</t>
  </si>
  <si>
    <t>Волгоград</t>
  </si>
  <si>
    <t>Краснодар</t>
  </si>
  <si>
    <t>Саратов</t>
  </si>
  <si>
    <t>Тюмень</t>
  </si>
  <si>
    <t>Ижевск</t>
  </si>
  <si>
    <t>Барнаул</t>
  </si>
  <si>
    <t>Ульяновск</t>
  </si>
  <si>
    <t>Иркутск</t>
  </si>
  <si>
    <t>Хабаровск</t>
  </si>
  <si>
    <t>Ярославль</t>
  </si>
  <si>
    <t>Владивосток</t>
  </si>
  <si>
    <t>Махачкала</t>
  </si>
  <si>
    <t>Томск</t>
  </si>
  <si>
    <t>Оренбург</t>
  </si>
  <si>
    <t>Кемерово</t>
  </si>
  <si>
    <t>Рязань</t>
  </si>
  <si>
    <t>Астрахань</t>
  </si>
  <si>
    <t>Пенза</t>
  </si>
  <si>
    <t>Киров</t>
  </si>
  <si>
    <t>Липецк</t>
  </si>
  <si>
    <t>Чебоксары</t>
  </si>
  <si>
    <t>Калининград</t>
  </si>
  <si>
    <t>Тула</t>
  </si>
  <si>
    <t>Курск</t>
  </si>
  <si>
    <t>Севастополь</t>
  </si>
  <si>
    <t>Ставрополь</t>
  </si>
  <si>
    <t>Улан-Удэ</t>
  </si>
  <si>
    <t>Тверь</t>
  </si>
  <si>
    <t>Иваново</t>
  </si>
  <si>
    <t>Брянск</t>
  </si>
  <si>
    <t>Белгород</t>
  </si>
  <si>
    <t>Владимир</t>
  </si>
  <si>
    <t>Чита</t>
  </si>
  <si>
    <t>Архангельск</t>
  </si>
  <si>
    <t>Симферополь</t>
  </si>
  <si>
    <t>Калуга</t>
  </si>
  <si>
    <t>Смоленск</t>
  </si>
  <si>
    <t>Якутск</t>
  </si>
  <si>
    <t>Саранск</t>
  </si>
  <si>
    <t>Курган</t>
  </si>
  <si>
    <t>Вологда</t>
  </si>
  <si>
    <t>Орёл</t>
  </si>
  <si>
    <t>Владикавказ</t>
  </si>
  <si>
    <t>Грозный</t>
  </si>
  <si>
    <t>Мурманск</t>
  </si>
  <si>
    <t>Тамбов</t>
  </si>
  <si>
    <t>Петрозаводск</t>
  </si>
  <si>
    <t>Кострома</t>
  </si>
  <si>
    <t>Йошкар-Ола</t>
  </si>
  <si>
    <t>Сыктывкар</t>
  </si>
  <si>
    <t>Благовещенск</t>
  </si>
  <si>
    <t>Великий Новгород</t>
  </si>
  <si>
    <t>Псков</t>
  </si>
  <si>
    <t>Южно-Сахалинск</t>
  </si>
  <si>
    <t>Абакан</t>
  </si>
  <si>
    <t>Майкоп</t>
  </si>
  <si>
    <t>Черкесск</t>
  </si>
  <si>
    <t>Кызыл</t>
  </si>
  <si>
    <t>Элиста</t>
  </si>
  <si>
    <t>Столбец1</t>
  </si>
  <si>
    <t>авто</t>
  </si>
  <si>
    <t>авто/жд/авто</t>
  </si>
  <si>
    <t>авто/жд/порт/авто</t>
  </si>
  <si>
    <t>Столбец2</t>
  </si>
  <si>
    <t>Столбец3</t>
  </si>
  <si>
    <t>Таблица финансового расчета</t>
  </si>
  <si>
    <t>Определение закупаемого объема продукции и маржинальной прибыли</t>
  </si>
  <si>
    <t xml:space="preserve">Выберете количество балок в партии </t>
  </si>
  <si>
    <t>Для доставок в пределах 2000 км от Москвы можно использовать автотранспорт, для расстояний более 2000 км - ЖД транспорт.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</si>
</sst>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_-* #,##0\ &quot;₽&quot;_-;\-* #,##0\ &quot;₽&quot;_-;_-* &quot;-&quot;??\ &quot;₽&quot;_-;_-@_-"/>
    <numFmt numFmtId="165" formatCode="#,##0.00\ &quot;₽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222222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4"/>
      <color theme="1"/>
      <name val="Arial"/>
      <family val="2"/>
      <charset val="204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1" applyNumberFormat="1" applyFont="1"/>
    <xf numFmtId="164" fontId="3" fillId="0" borderId="0" xfId="1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1" applyNumberFormat="1" applyFont="1" applyBorder="1"/>
    <xf numFmtId="0" fontId="0" fillId="0" borderId="0" xfId="0" applyFill="1"/>
    <xf numFmtId="0" fontId="4" fillId="0" borderId="0" xfId="0" applyFont="1"/>
    <xf numFmtId="0" fontId="0" fillId="2" borderId="1" xfId="0" applyFill="1" applyBorder="1"/>
    <xf numFmtId="164" fontId="0" fillId="0" borderId="1" xfId="0" applyNumberFormat="1" applyBorder="1"/>
    <xf numFmtId="0" fontId="4" fillId="3" borderId="0" xfId="0" applyFont="1" applyFill="1"/>
    <xf numFmtId="0" fontId="0" fillId="3" borderId="0" xfId="0" applyFill="1"/>
    <xf numFmtId="164" fontId="5" fillId="4" borderId="2" xfId="0" applyNumberFormat="1" applyFont="1" applyFill="1" applyBorder="1"/>
    <xf numFmtId="0" fontId="8" fillId="0" borderId="6" xfId="0" applyFont="1" applyFill="1" applyBorder="1" applyAlignment="1">
      <alignment vertical="center" wrapText="1"/>
    </xf>
    <xf numFmtId="0" fontId="0" fillId="0" borderId="8" xfId="0" applyFill="1" applyBorder="1"/>
    <xf numFmtId="165" fontId="9" fillId="0" borderId="1" xfId="0" applyNumberFormat="1" applyFont="1" applyFill="1" applyBorder="1"/>
    <xf numFmtId="165" fontId="10" fillId="0" borderId="1" xfId="0" applyNumberFormat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/>
    </xf>
    <xf numFmtId="0" fontId="0" fillId="0" borderId="9" xfId="0" applyFill="1" applyBorder="1"/>
    <xf numFmtId="0" fontId="9" fillId="0" borderId="1" xfId="2" applyFont="1" applyFill="1" applyBorder="1" applyAlignment="1">
      <alignment horizontal="left" vertical="center" wrapText="1"/>
    </xf>
    <xf numFmtId="0" fontId="0" fillId="0" borderId="1" xfId="0" applyFill="1" applyBorder="1"/>
    <xf numFmtId="165" fontId="0" fillId="0" borderId="1" xfId="0" applyNumberFormat="1" applyFill="1" applyBorder="1"/>
    <xf numFmtId="0" fontId="9" fillId="0" borderId="1" xfId="0" applyFont="1" applyFill="1" applyBorder="1" applyAlignment="1">
      <alignment horizontal="left" vertical="center" wrapText="1"/>
    </xf>
    <xf numFmtId="0" fontId="6" fillId="3" borderId="0" xfId="0" applyFont="1" applyFill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Гиперссылка" xfId="2" builtinId="8"/>
    <cellStyle name="Денежный" xfId="1" builtinId="4"/>
    <cellStyle name="Обычный" xfId="0" builtinId="0"/>
  </cellStyles>
  <dxfs count="10">
    <dxf>
      <numFmt numFmtId="165" formatCode="#,##0.00\ &quot;₽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#,##0.00\ &quot;₽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numFmt numFmtId="165" formatCode="#,##0.00\ &quot;₽&quot;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04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2A85483-BBCF-4099-986A-869D78555F4D}" name="Таблица1" displayName="Таблица1" ref="A12:E85" totalsRowShown="0" headerRowDxfId="9" dataDxfId="7" headerRowBorderDxfId="8" tableBorderDxfId="6" totalsRowBorderDxfId="5">
  <autoFilter ref="A12:E85" xr:uid="{94D0A0C5-3682-453B-BAC6-659DEC73677B}"/>
  <sortState xmlns:xlrd2="http://schemas.microsoft.com/office/spreadsheetml/2017/richdata2" ref="A13:C85">
    <sortCondition ref="A12:A85"/>
  </sortState>
  <tableColumns count="5">
    <tableColumn id="1" xr3:uid="{B42BABA4-58AE-47FB-85B3-CB7EF57EB3C6}" name="Город" dataDxfId="4" dataCellStyle="Гиперссылка"/>
    <tableColumn id="2" xr3:uid="{AFC43ECB-A9D4-4739-B377-62D385ACBF70}" name="6м" dataDxfId="3"/>
    <tableColumn id="3" xr3:uid="{A3ED6C79-2151-48F4-8E67-E5CA469404A8}" name="Столбец1" dataDxfId="2"/>
    <tableColumn id="4" xr3:uid="{6BA15AE0-1339-406C-97F5-9D3F1B3F8DEC}" name="Столбец2" dataDxfId="1">
      <calculatedColumnFormula>Таблица1[[#This Row],[6м]]*0.0005</calculatedColumnFormula>
    </tableColumn>
    <tableColumn id="5" xr3:uid="{3F165744-252D-4A04-8C50-0AB157BD159F}" name="Столбец3" dataDxfId="0">
      <calculatedColumnFormula>Таблица1[[#This Row],[6м]]/700/6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ru.wikipedia.org/wiki/%D0%9F%D0%B5%D1%80%D0%BC%D1%8C" TargetMode="External"/><Relationship Id="rId18" Type="http://schemas.openxmlformats.org/officeDocument/2006/relationships/hyperlink" Target="https://ru.wikipedia.org/wiki/%D0%98%D0%B6%D0%B5%D0%B2%D1%81%D0%BA" TargetMode="External"/><Relationship Id="rId26" Type="http://schemas.openxmlformats.org/officeDocument/2006/relationships/hyperlink" Target="https://ru.wikipedia.org/wiki/%D0%A2%D0%BE%D0%BC%D1%81%D0%BA" TargetMode="External"/><Relationship Id="rId39" Type="http://schemas.openxmlformats.org/officeDocument/2006/relationships/hyperlink" Target="https://ru.wikipedia.org/wiki/%D0%A1%D1%82%D0%B0%D0%B2%D1%80%D0%BE%D0%BF%D0%BE%D0%BB%D1%8C" TargetMode="External"/><Relationship Id="rId21" Type="http://schemas.openxmlformats.org/officeDocument/2006/relationships/hyperlink" Target="https://ru.wikipedia.org/wiki/%D0%98%D1%80%D0%BA%D1%83%D1%82%D1%81%D0%BA" TargetMode="External"/><Relationship Id="rId34" Type="http://schemas.openxmlformats.org/officeDocument/2006/relationships/hyperlink" Target="https://ru.wikipedia.org/wiki/%D0%A7%D0%B5%D0%B1%D0%BE%D0%BA%D1%81%D0%B0%D1%80%D1%8B" TargetMode="External"/><Relationship Id="rId42" Type="http://schemas.openxmlformats.org/officeDocument/2006/relationships/hyperlink" Target="https://ru.wikipedia.org/wiki/%D0%98%D0%B2%D0%B0%D0%BD%D0%BE%D0%B2%D0%BE" TargetMode="External"/><Relationship Id="rId47" Type="http://schemas.openxmlformats.org/officeDocument/2006/relationships/hyperlink" Target="https://ru.wikipedia.org/wiki/%D0%90%D1%80%D1%85%D0%B0%D0%BD%D0%B3%D0%B5%D0%BB%D1%8C%D1%81%D0%BA" TargetMode="External"/><Relationship Id="rId50" Type="http://schemas.openxmlformats.org/officeDocument/2006/relationships/hyperlink" Target="https://ru.wikipedia.org/wiki/%D0%A1%D0%BC%D0%BE%D0%BB%D0%B5%D0%BD%D1%81%D0%BA" TargetMode="External"/><Relationship Id="rId55" Type="http://schemas.openxmlformats.org/officeDocument/2006/relationships/hyperlink" Target="https://ru.wikipedia.org/wiki/%D0%9E%D1%80%D1%91%D0%BB_(%D0%B3%D0%BE%D1%80%D0%BE%D0%B4)" TargetMode="External"/><Relationship Id="rId63" Type="http://schemas.openxmlformats.org/officeDocument/2006/relationships/hyperlink" Target="https://ru.wikipedia.org/wiki/%D0%A1%D1%8B%D0%BA%D1%82%D1%8B%D0%B2%D0%BA%D0%B0%D1%80" TargetMode="External"/><Relationship Id="rId68" Type="http://schemas.openxmlformats.org/officeDocument/2006/relationships/hyperlink" Target="https://ru.wikipedia.org/wiki/%D0%90%D0%B1%D0%B0%D0%BA%D0%B0%D0%BD" TargetMode="External"/><Relationship Id="rId7" Type="http://schemas.openxmlformats.org/officeDocument/2006/relationships/hyperlink" Target="https://ru.wikipedia.org/wiki/%D0%9E%D0%BC%D1%81%D0%BA" TargetMode="External"/><Relationship Id="rId71" Type="http://schemas.openxmlformats.org/officeDocument/2006/relationships/hyperlink" Target="https://ru.wikipedia.org/wiki/%D0%9A%D1%8B%D0%B7%D1%8B%D0%BB" TargetMode="External"/><Relationship Id="rId2" Type="http://schemas.openxmlformats.org/officeDocument/2006/relationships/hyperlink" Target="https://ru.wikipedia.org/wiki/%D0%9D%D0%BE%D0%B2%D0%BE%D1%81%D0%B8%D0%B1%D0%B8%D1%80%D1%81%D0%BA" TargetMode="External"/><Relationship Id="rId16" Type="http://schemas.openxmlformats.org/officeDocument/2006/relationships/hyperlink" Target="https://ru.wikipedia.org/wiki/%D0%A1%D0%B0%D1%80%D0%B0%D1%82%D0%BE%D0%B2" TargetMode="External"/><Relationship Id="rId29" Type="http://schemas.openxmlformats.org/officeDocument/2006/relationships/hyperlink" Target="https://ru.wikipedia.org/wiki/%D0%A0%D1%8F%D0%B7%D0%B0%D0%BD%D1%8C" TargetMode="External"/><Relationship Id="rId11" Type="http://schemas.openxmlformats.org/officeDocument/2006/relationships/hyperlink" Target="https://ru.wikipedia.org/wiki/%D0%9A%D1%80%D0%B0%D1%81%D0%BD%D0%BE%D1%8F%D1%80%D1%81%D0%BA" TargetMode="External"/><Relationship Id="rId24" Type="http://schemas.openxmlformats.org/officeDocument/2006/relationships/hyperlink" Target="https://ru.wikipedia.org/wiki/%D0%92%D0%BB%D0%B0%D0%B4%D0%B8%D0%B2%D0%BE%D1%81%D1%82%D0%BE%D0%BA" TargetMode="External"/><Relationship Id="rId32" Type="http://schemas.openxmlformats.org/officeDocument/2006/relationships/hyperlink" Target="https://ru.wikipedia.org/wiki/%D0%9A%D0%B8%D1%80%D0%BE%D0%B2_(%D0%9A%D0%B8%D1%80%D0%BE%D0%B2%D1%81%D0%BA%D0%B0%D1%8F_%D0%BE%D0%B1%D0%BB%D0%B0%D1%81%D1%82%D1%8C)" TargetMode="External"/><Relationship Id="rId37" Type="http://schemas.openxmlformats.org/officeDocument/2006/relationships/hyperlink" Target="https://ru.wikipedia.org/wiki/%D0%9A%D1%83%D1%80%D1%81%D0%BA" TargetMode="External"/><Relationship Id="rId40" Type="http://schemas.openxmlformats.org/officeDocument/2006/relationships/hyperlink" Target="https://ru.wikipedia.org/wiki/%D0%A3%D0%BB%D0%B0%D0%BD-%D0%A3%D0%B4%D1%8D" TargetMode="External"/><Relationship Id="rId45" Type="http://schemas.openxmlformats.org/officeDocument/2006/relationships/hyperlink" Target="https://ru.wikipedia.org/wiki/%D0%92%D0%BB%D0%B0%D0%B4%D0%B8%D0%BC%D0%B8%D1%80_(%D0%B3%D0%BE%D1%80%D0%BE%D0%B4)" TargetMode="External"/><Relationship Id="rId53" Type="http://schemas.openxmlformats.org/officeDocument/2006/relationships/hyperlink" Target="https://ru.wikipedia.org/wiki/%D0%9A%D1%83%D1%80%D0%B3%D0%B0%D0%BD_(%D0%B3%D0%BE%D1%80%D0%BE%D0%B4)" TargetMode="External"/><Relationship Id="rId58" Type="http://schemas.openxmlformats.org/officeDocument/2006/relationships/hyperlink" Target="https://ru.wikipedia.org/wiki/%D0%9C%D1%83%D1%80%D0%BC%D0%B0%D0%BD%D1%81%D0%BA" TargetMode="External"/><Relationship Id="rId66" Type="http://schemas.openxmlformats.org/officeDocument/2006/relationships/hyperlink" Target="https://ru.wikipedia.org/wiki/%D0%9F%D1%81%D0%BA%D0%BE%D0%B2" TargetMode="External"/><Relationship Id="rId5" Type="http://schemas.openxmlformats.org/officeDocument/2006/relationships/hyperlink" Target="https://ru.wikipedia.org/wiki/%D0%9A%D0%B0%D0%B7%D0%B0%D0%BD%D1%8C" TargetMode="External"/><Relationship Id="rId15" Type="http://schemas.openxmlformats.org/officeDocument/2006/relationships/hyperlink" Target="https://ru.wikipedia.org/wiki/%D0%9A%D1%80%D0%B0%D1%81%D0%BD%D0%BE%D0%B4%D0%B0%D1%80" TargetMode="External"/><Relationship Id="rId23" Type="http://schemas.openxmlformats.org/officeDocument/2006/relationships/hyperlink" Target="https://ru.wikipedia.org/wiki/%D0%AF%D1%80%D0%BE%D1%81%D0%BB%D0%B0%D0%B2%D0%BB%D1%8C" TargetMode="External"/><Relationship Id="rId28" Type="http://schemas.openxmlformats.org/officeDocument/2006/relationships/hyperlink" Target="https://ru.wikipedia.org/wiki/%D0%9A%D0%B5%D0%BC%D0%B5%D1%80%D0%BE%D0%B2%D0%BE" TargetMode="External"/><Relationship Id="rId36" Type="http://schemas.openxmlformats.org/officeDocument/2006/relationships/hyperlink" Target="https://ru.wikipedia.org/wiki/%D0%A2%D1%83%D0%BB%D0%B0" TargetMode="External"/><Relationship Id="rId49" Type="http://schemas.openxmlformats.org/officeDocument/2006/relationships/hyperlink" Target="https://ru.wikipedia.org/wiki/%D0%9A%D0%B0%D0%BB%D1%83%D0%B3%D0%B0" TargetMode="External"/><Relationship Id="rId57" Type="http://schemas.openxmlformats.org/officeDocument/2006/relationships/hyperlink" Target="https://ru.wikipedia.org/wiki/%D0%93%D1%80%D0%BE%D0%B7%D0%BD%D1%8B%D0%B9" TargetMode="External"/><Relationship Id="rId61" Type="http://schemas.openxmlformats.org/officeDocument/2006/relationships/hyperlink" Target="https://ru.wikipedia.org/wiki/%D0%9A%D0%BE%D1%81%D1%82%D1%80%D0%BE%D0%BC%D0%B0" TargetMode="External"/><Relationship Id="rId10" Type="http://schemas.openxmlformats.org/officeDocument/2006/relationships/hyperlink" Target="https://ru.wikipedia.org/wiki/%D0%A3%D1%84%D0%B0" TargetMode="External"/><Relationship Id="rId19" Type="http://schemas.openxmlformats.org/officeDocument/2006/relationships/hyperlink" Target="https://ru.wikipedia.org/wiki/%D0%91%D0%B0%D1%80%D0%BD%D0%B0%D1%83%D0%BB" TargetMode="External"/><Relationship Id="rId31" Type="http://schemas.openxmlformats.org/officeDocument/2006/relationships/hyperlink" Target="https://ru.wikipedia.org/wiki/%D0%9F%D0%B5%D0%BD%D0%B7%D0%B0" TargetMode="External"/><Relationship Id="rId44" Type="http://schemas.openxmlformats.org/officeDocument/2006/relationships/hyperlink" Target="https://ru.wikipedia.org/wiki/%D0%91%D0%B5%D0%BB%D0%B3%D0%BE%D1%80%D0%BE%D0%B4" TargetMode="External"/><Relationship Id="rId52" Type="http://schemas.openxmlformats.org/officeDocument/2006/relationships/hyperlink" Target="https://ru.wikipedia.org/wiki/%D0%A1%D0%B0%D1%80%D0%B0%D0%BD%D1%81%D0%BA" TargetMode="External"/><Relationship Id="rId60" Type="http://schemas.openxmlformats.org/officeDocument/2006/relationships/hyperlink" Target="https://ru.wikipedia.org/wiki/%D0%9F%D0%B5%D1%82%D1%80%D0%BE%D0%B7%D0%B0%D0%B2%D0%BE%D0%B4%D1%81%D0%BA" TargetMode="External"/><Relationship Id="rId65" Type="http://schemas.openxmlformats.org/officeDocument/2006/relationships/hyperlink" Target="https://ru.wikipedia.org/wiki/%D0%92%D0%B5%D0%BB%D0%B8%D0%BA%D0%B8%D0%B9_%D0%9D%D0%BE%D0%B2%D0%B3%D0%BE%D1%80%D0%BE%D0%B4" TargetMode="External"/><Relationship Id="rId73" Type="http://schemas.openxmlformats.org/officeDocument/2006/relationships/table" Target="../tables/table1.xml"/><Relationship Id="rId4" Type="http://schemas.openxmlformats.org/officeDocument/2006/relationships/hyperlink" Target="https://ru.wikipedia.org/wiki/%D0%9D%D0%B8%D0%B6%D0%BD%D0%B8%D0%B9_%D0%9D%D0%BE%D0%B2%D0%B3%D0%BE%D1%80%D0%BE%D0%B4" TargetMode="External"/><Relationship Id="rId9" Type="http://schemas.openxmlformats.org/officeDocument/2006/relationships/hyperlink" Target="https://ru.wikipedia.org/wiki/%D0%A0%D0%BE%D1%81%D1%82%D0%BE%D0%B2-%D0%BD%D0%B0-%D0%94%D0%BE%D0%BD%D1%83" TargetMode="External"/><Relationship Id="rId14" Type="http://schemas.openxmlformats.org/officeDocument/2006/relationships/hyperlink" Target="https://ru.wikipedia.org/wiki/%D0%92%D0%BE%D0%BB%D0%B3%D0%BE%D0%B3%D1%80%D0%B0%D0%B4" TargetMode="External"/><Relationship Id="rId22" Type="http://schemas.openxmlformats.org/officeDocument/2006/relationships/hyperlink" Target="https://ru.wikipedia.org/wiki/%D0%A5%D0%B0%D0%B1%D0%B0%D1%80%D0%BE%D0%B2%D1%81%D0%BA" TargetMode="External"/><Relationship Id="rId27" Type="http://schemas.openxmlformats.org/officeDocument/2006/relationships/hyperlink" Target="https://ru.wikipedia.org/wiki/%D0%9E%D1%80%D0%B5%D0%BD%D0%B1%D1%83%D1%80%D0%B3" TargetMode="External"/><Relationship Id="rId30" Type="http://schemas.openxmlformats.org/officeDocument/2006/relationships/hyperlink" Target="https://ru.wikipedia.org/wiki/%D0%90%D1%81%D1%82%D1%80%D0%B0%D1%85%D0%B0%D0%BD%D1%8C" TargetMode="External"/><Relationship Id="rId35" Type="http://schemas.openxmlformats.org/officeDocument/2006/relationships/hyperlink" Target="https://ru.wikipedia.org/wiki/%D0%9A%D0%B0%D0%BB%D0%B8%D0%BD%D0%B8%D0%BD%D0%B3%D1%80%D0%B0%D0%B4" TargetMode="External"/><Relationship Id="rId43" Type="http://schemas.openxmlformats.org/officeDocument/2006/relationships/hyperlink" Target="https://ru.wikipedia.org/wiki/%D0%91%D1%80%D1%8F%D0%BD%D1%81%D0%BA" TargetMode="External"/><Relationship Id="rId48" Type="http://schemas.openxmlformats.org/officeDocument/2006/relationships/hyperlink" Target="https://ru.wikipedia.org/wiki/%D0%A1%D0%B8%D0%BC%D1%84%D0%B5%D1%80%D0%BE%D0%BF%D0%BE%D0%BB%D1%8C" TargetMode="External"/><Relationship Id="rId56" Type="http://schemas.openxmlformats.org/officeDocument/2006/relationships/hyperlink" Target="https://ru.wikipedia.org/wiki/%D0%92%D0%BB%D0%B0%D0%B4%D0%B8%D0%BA%D0%B0%D0%B2%D0%BA%D0%B0%D0%B7" TargetMode="External"/><Relationship Id="rId64" Type="http://schemas.openxmlformats.org/officeDocument/2006/relationships/hyperlink" Target="https://ru.wikipedia.org/wiki/%D0%91%D0%BB%D0%B0%D0%B3%D0%BE%D0%B2%D0%B5%D1%89%D0%B5%D0%BD%D1%81%D0%BA" TargetMode="External"/><Relationship Id="rId69" Type="http://schemas.openxmlformats.org/officeDocument/2006/relationships/hyperlink" Target="https://ru.wikipedia.org/wiki/%D0%9C%D0%B0%D0%B9%D0%BA%D0%BE%D0%BF" TargetMode="External"/><Relationship Id="rId8" Type="http://schemas.openxmlformats.org/officeDocument/2006/relationships/hyperlink" Target="https://ru.wikipedia.org/wiki/%D0%A1%D0%B0%D0%BC%D0%B0%D1%80%D0%B0" TargetMode="External"/><Relationship Id="rId51" Type="http://schemas.openxmlformats.org/officeDocument/2006/relationships/hyperlink" Target="https://ru.wikipedia.org/wiki/%D0%AF%D0%BA%D1%83%D1%82%D1%81%D0%BA" TargetMode="External"/><Relationship Id="rId72" Type="http://schemas.openxmlformats.org/officeDocument/2006/relationships/hyperlink" Target="https://ru.wikipedia.org/wiki/%D0%AD%D0%BB%D0%B8%D1%81%D1%82%D0%B0" TargetMode="External"/><Relationship Id="rId3" Type="http://schemas.openxmlformats.org/officeDocument/2006/relationships/hyperlink" Target="https://ru.wikipedia.org/wiki/%D0%95%D0%BA%D0%B0%D1%82%D0%B5%D1%80%D0%B8%D0%BD%D0%B1%D1%83%D1%80%D0%B3" TargetMode="External"/><Relationship Id="rId12" Type="http://schemas.openxmlformats.org/officeDocument/2006/relationships/hyperlink" Target="https://ru.wikipedia.org/wiki/%D0%92%D0%BE%D1%80%D0%BE%D0%BD%D0%B5%D0%B6" TargetMode="External"/><Relationship Id="rId17" Type="http://schemas.openxmlformats.org/officeDocument/2006/relationships/hyperlink" Target="https://ru.wikipedia.org/wiki/%D0%A2%D1%8E%D0%BC%D0%B5%D0%BD%D1%8C" TargetMode="External"/><Relationship Id="rId25" Type="http://schemas.openxmlformats.org/officeDocument/2006/relationships/hyperlink" Target="https://ru.wikipedia.org/wiki/%D0%9C%D0%B0%D1%85%D0%B0%D1%87%D0%BA%D0%B0%D0%BB%D0%B0" TargetMode="External"/><Relationship Id="rId33" Type="http://schemas.openxmlformats.org/officeDocument/2006/relationships/hyperlink" Target="https://ru.wikipedia.org/wiki/%D0%9B%D0%B8%D0%BF%D0%B5%D1%86%D0%BA" TargetMode="External"/><Relationship Id="rId38" Type="http://schemas.openxmlformats.org/officeDocument/2006/relationships/hyperlink" Target="https://ru.wikipedia.org/wiki/%D0%A1%D0%B5%D0%B2%D0%B0%D1%81%D1%82%D0%BE%D0%BF%D0%BE%D0%BB%D1%8C" TargetMode="External"/><Relationship Id="rId46" Type="http://schemas.openxmlformats.org/officeDocument/2006/relationships/hyperlink" Target="https://ru.wikipedia.org/wiki/%D0%A7%D0%B8%D1%82%D0%B0" TargetMode="External"/><Relationship Id="rId59" Type="http://schemas.openxmlformats.org/officeDocument/2006/relationships/hyperlink" Target="https://ru.wikipedia.org/wiki/%D0%A2%D0%B0%D0%BC%D0%B1%D0%BE%D0%B2" TargetMode="External"/><Relationship Id="rId67" Type="http://schemas.openxmlformats.org/officeDocument/2006/relationships/hyperlink" Target="https://ru.wikipedia.org/wiki/%D0%AE%D0%B6%D0%BD%D0%BE-%D0%A1%D0%B0%D1%85%D0%B0%D0%BB%D0%B8%D0%BD%D1%81%D0%BA" TargetMode="External"/><Relationship Id="rId20" Type="http://schemas.openxmlformats.org/officeDocument/2006/relationships/hyperlink" Target="https://ru.wikipedia.org/wiki/%D0%A3%D0%BB%D1%8C%D1%8F%D0%BD%D0%BE%D0%B2%D1%81%D0%BA" TargetMode="External"/><Relationship Id="rId41" Type="http://schemas.openxmlformats.org/officeDocument/2006/relationships/hyperlink" Target="https://ru.wikipedia.org/wiki/%D0%A2%D0%B2%D0%B5%D1%80%D1%8C" TargetMode="External"/><Relationship Id="rId54" Type="http://schemas.openxmlformats.org/officeDocument/2006/relationships/hyperlink" Target="https://ru.wikipedia.org/wiki/%D0%92%D0%BE%D0%BB%D0%BE%D0%B3%D0%B4%D0%B0" TargetMode="External"/><Relationship Id="rId62" Type="http://schemas.openxmlformats.org/officeDocument/2006/relationships/hyperlink" Target="https://ru.wikipedia.org/wiki/%D0%99%D0%BE%D1%88%D0%BA%D0%B0%D1%80-%D0%9E%D0%BB%D0%B0" TargetMode="External"/><Relationship Id="rId70" Type="http://schemas.openxmlformats.org/officeDocument/2006/relationships/hyperlink" Target="https://ru.wikipedia.org/wiki/%D0%A7%D0%B5%D1%80%D0%BA%D0%B5%D1%81%D1%81%D0%BA" TargetMode="External"/><Relationship Id="rId1" Type="http://schemas.openxmlformats.org/officeDocument/2006/relationships/hyperlink" Target="https://ru.wikipedia.org/wiki/%D0%A1%D0%B0%D0%BD%D0%BA%D1%82-%D0%9F%D0%B5%D1%82%D0%B5%D1%80%D0%B1%D1%83%D1%80%D0%B3" TargetMode="External"/><Relationship Id="rId6" Type="http://schemas.openxmlformats.org/officeDocument/2006/relationships/hyperlink" Target="https://ru.wikipedia.org/wiki/%D0%A7%D0%B5%D0%BB%D1%8F%D0%B1%D0%B8%D0%BD%D1%81%D0%B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showGridLines="0" tabSelected="1" topLeftCell="A10" workbookViewId="0">
      <selection activeCell="J17" sqref="J17"/>
    </sheetView>
  </sheetViews>
  <sheetFormatPr defaultColWidth="0" defaultRowHeight="15" zeroHeight="1" x14ac:dyDescent="0.25"/>
  <cols>
    <col min="1" max="1" width="2.85546875" customWidth="1"/>
    <col min="2" max="8" width="9.140625" customWidth="1"/>
    <col min="9" max="9" width="14.140625" bestFit="1" customWidth="1"/>
    <col min="10" max="10" width="13.140625" customWidth="1"/>
    <col min="11" max="11" width="16.85546875" customWidth="1"/>
    <col min="12" max="13" width="9.140625" customWidth="1"/>
    <col min="14" max="16384" width="9.140625" hidden="1"/>
  </cols>
  <sheetData>
    <row r="1" spans="1:13" x14ac:dyDescent="0.25"/>
    <row r="2" spans="1:13" ht="23.25" x14ac:dyDescent="0.25">
      <c r="A2" s="25" t="s">
        <v>117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8.75" x14ac:dyDescent="0.25">
      <c r="A3" s="26" t="s">
        <v>27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25">
      <c r="A4" s="26" t="s">
        <v>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/>
    <row r="6" spans="1:13" s="12" customFormat="1" ht="23.25" x14ac:dyDescent="0.35">
      <c r="A6" s="24">
        <v>1</v>
      </c>
      <c r="B6" s="11" t="s">
        <v>118</v>
      </c>
    </row>
    <row r="7" spans="1:13" ht="15.75" customHeight="1" x14ac:dyDescent="0.35">
      <c r="B7" s="8"/>
    </row>
    <row r="8" spans="1:13" x14ac:dyDescent="0.25">
      <c r="B8" t="s">
        <v>1</v>
      </c>
    </row>
    <row r="9" spans="1:13" x14ac:dyDescent="0.25">
      <c r="B9" t="s">
        <v>119</v>
      </c>
      <c r="I9" s="9">
        <v>400</v>
      </c>
      <c r="J9" t="s">
        <v>2</v>
      </c>
    </row>
    <row r="10" spans="1:13" x14ac:dyDescent="0.25">
      <c r="I10" s="7"/>
    </row>
    <row r="11" spans="1:13" ht="30" customHeight="1" x14ac:dyDescent="0.25">
      <c r="B11" s="30"/>
      <c r="C11" s="31"/>
      <c r="D11" s="31"/>
      <c r="E11" s="31"/>
      <c r="F11" s="31"/>
      <c r="G11" s="31"/>
      <c r="H11" s="32"/>
      <c r="I11" s="4" t="s">
        <v>4</v>
      </c>
      <c r="J11" s="5" t="s">
        <v>5</v>
      </c>
      <c r="K11" s="5" t="s">
        <v>6</v>
      </c>
    </row>
    <row r="12" spans="1:13" x14ac:dyDescent="0.25">
      <c r="B12" s="4" t="s">
        <v>13</v>
      </c>
      <c r="C12" s="4"/>
      <c r="D12" s="4"/>
      <c r="E12" s="4"/>
      <c r="F12" s="4"/>
      <c r="G12" s="4"/>
      <c r="H12" s="4"/>
      <c r="I12" s="6">
        <v>293</v>
      </c>
      <c r="J12" s="6">
        <v>345</v>
      </c>
      <c r="K12" s="6">
        <f>J12+VLOOKUP(I31,Таблица1[],4,1)</f>
        <v>471</v>
      </c>
    </row>
    <row r="13" spans="1:13" x14ac:dyDescent="0.25">
      <c r="B13" s="27" t="s">
        <v>14</v>
      </c>
      <c r="C13" s="28"/>
      <c r="D13" s="28"/>
      <c r="E13" s="28"/>
      <c r="F13" s="28"/>
      <c r="G13" s="28"/>
      <c r="H13" s="29"/>
      <c r="I13" s="6">
        <f>I12*6</f>
        <v>1758</v>
      </c>
      <c r="J13" s="6">
        <f>J12*6</f>
        <v>2070</v>
      </c>
      <c r="K13" s="6">
        <f>K12*6</f>
        <v>2826</v>
      </c>
    </row>
    <row r="14" spans="1:13" x14ac:dyDescent="0.25">
      <c r="B14" s="27" t="s">
        <v>3</v>
      </c>
      <c r="C14" s="28"/>
      <c r="D14" s="28"/>
      <c r="E14" s="28"/>
      <c r="F14" s="28"/>
      <c r="G14" s="28"/>
      <c r="H14" s="29"/>
      <c r="I14" s="6">
        <f>I9*I13</f>
        <v>703200</v>
      </c>
      <c r="J14" s="6">
        <f>J13*I9</f>
        <v>828000</v>
      </c>
      <c r="K14" s="6">
        <f>K13*I9</f>
        <v>1130400</v>
      </c>
    </row>
    <row r="15" spans="1:13" x14ac:dyDescent="0.25">
      <c r="I15" s="1"/>
      <c r="J15" s="1"/>
      <c r="K15" s="1"/>
    </row>
    <row r="16" spans="1:13" ht="18.75" x14ac:dyDescent="0.3">
      <c r="B16" s="3" t="s">
        <v>7</v>
      </c>
      <c r="I16" s="1"/>
      <c r="J16" s="1"/>
      <c r="K16" s="2">
        <f>K14-I14</f>
        <v>427200</v>
      </c>
    </row>
    <row r="17" spans="1:9" x14ac:dyDescent="0.25">
      <c r="I17" s="1"/>
    </row>
    <row r="18" spans="1:9" x14ac:dyDescent="0.25"/>
    <row r="19" spans="1:9" x14ac:dyDescent="0.25">
      <c r="B19" t="s">
        <v>15</v>
      </c>
    </row>
    <row r="20" spans="1:9" x14ac:dyDescent="0.25">
      <c r="B20" t="s">
        <v>16</v>
      </c>
    </row>
    <row r="21" spans="1:9" x14ac:dyDescent="0.25">
      <c r="B21" t="s">
        <v>35</v>
      </c>
    </row>
    <row r="22" spans="1:9" x14ac:dyDescent="0.25"/>
    <row r="23" spans="1:9" s="12" customFormat="1" ht="23.25" x14ac:dyDescent="0.35">
      <c r="A23" s="24">
        <v>2</v>
      </c>
      <c r="B23" s="11" t="s">
        <v>8</v>
      </c>
    </row>
    <row r="24" spans="1:9" x14ac:dyDescent="0.25"/>
    <row r="25" spans="1:9" x14ac:dyDescent="0.25">
      <c r="B25" t="s">
        <v>28</v>
      </c>
    </row>
    <row r="26" spans="1:9" x14ac:dyDescent="0.25">
      <c r="B26" t="s">
        <v>120</v>
      </c>
    </row>
    <row r="27" spans="1:9" x14ac:dyDescent="0.25">
      <c r="B27" t="s">
        <v>29</v>
      </c>
    </row>
    <row r="28" spans="1:9" x14ac:dyDescent="0.25">
      <c r="B28" t="s">
        <v>30</v>
      </c>
    </row>
    <row r="29" spans="1:9" x14ac:dyDescent="0.25">
      <c r="B29" t="s">
        <v>12</v>
      </c>
    </row>
    <row r="30" spans="1:9" x14ac:dyDescent="0.25"/>
    <row r="31" spans="1:9" ht="14.25" customHeight="1" x14ac:dyDescent="0.25">
      <c r="B31" t="s">
        <v>9</v>
      </c>
      <c r="I31" s="9" t="s">
        <v>105</v>
      </c>
    </row>
    <row r="32" spans="1:9" x14ac:dyDescent="0.25">
      <c r="B32" t="s">
        <v>10</v>
      </c>
    </row>
    <row r="33" spans="1:12" x14ac:dyDescent="0.25"/>
    <row r="34" spans="1:12" x14ac:dyDescent="0.25">
      <c r="B34" s="27" t="s">
        <v>32</v>
      </c>
      <c r="C34" s="28"/>
      <c r="D34" s="28"/>
      <c r="E34" s="28"/>
      <c r="F34" s="28"/>
      <c r="G34" s="28"/>
      <c r="H34" s="28"/>
      <c r="I34" s="28"/>
      <c r="J34" s="29"/>
      <c r="K34" s="6">
        <f>VLOOKUP(I31,Таблица1[],2,1)</f>
        <v>252000</v>
      </c>
      <c r="L34" t="str">
        <f>VLOOKUP(I31,Таблица1[],3,1)</f>
        <v>авто/жд/порт/авто</v>
      </c>
    </row>
    <row r="35" spans="1:12" x14ac:dyDescent="0.25">
      <c r="K35" s="1"/>
    </row>
    <row r="36" spans="1:12" ht="18.75" x14ac:dyDescent="0.3">
      <c r="B36" s="3" t="s">
        <v>36</v>
      </c>
      <c r="K36" s="2">
        <f>K16-K34</f>
        <v>175200</v>
      </c>
    </row>
    <row r="37" spans="1:12" x14ac:dyDescent="0.25"/>
    <row r="38" spans="1:12" x14ac:dyDescent="0.25">
      <c r="B38" t="s">
        <v>25</v>
      </c>
    </row>
    <row r="39" spans="1:12" x14ac:dyDescent="0.25">
      <c r="B39" t="s">
        <v>26</v>
      </c>
    </row>
    <row r="40" spans="1:12" x14ac:dyDescent="0.25"/>
    <row r="41" spans="1:12" x14ac:dyDescent="0.25"/>
    <row r="42" spans="1:12" s="12" customFormat="1" ht="23.25" x14ac:dyDescent="0.35">
      <c r="A42" s="24">
        <v>3</v>
      </c>
      <c r="B42" s="11" t="s">
        <v>17</v>
      </c>
    </row>
    <row r="43" spans="1:12" x14ac:dyDescent="0.25"/>
    <row r="44" spans="1:12" x14ac:dyDescent="0.25">
      <c r="B44" t="s">
        <v>18</v>
      </c>
    </row>
    <row r="45" spans="1:12" x14ac:dyDescent="0.25">
      <c r="B45" t="s">
        <v>19</v>
      </c>
    </row>
    <row r="46" spans="1:12" x14ac:dyDescent="0.25">
      <c r="B46" t="s">
        <v>20</v>
      </c>
    </row>
    <row r="47" spans="1:12" x14ac:dyDescent="0.25">
      <c r="B47" t="s">
        <v>21</v>
      </c>
    </row>
    <row r="48" spans="1:12" x14ac:dyDescent="0.25">
      <c r="B48" t="s">
        <v>22</v>
      </c>
    </row>
    <row r="49" spans="2:11" x14ac:dyDescent="0.25"/>
    <row r="50" spans="2:11" x14ac:dyDescent="0.25"/>
    <row r="51" spans="2:11" x14ac:dyDescent="0.25">
      <c r="B51" s="4" t="s">
        <v>23</v>
      </c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5">
      <c r="B52" s="27" t="s">
        <v>34</v>
      </c>
      <c r="C52" s="28"/>
      <c r="D52" s="28"/>
      <c r="E52" s="28"/>
      <c r="F52" s="28"/>
      <c r="G52" s="28"/>
      <c r="H52" s="28"/>
      <c r="I52" s="28"/>
      <c r="J52" s="29"/>
      <c r="K52" s="10">
        <f>K14*0.06</f>
        <v>67824</v>
      </c>
    </row>
    <row r="53" spans="2:11" x14ac:dyDescent="0.25">
      <c r="B53" s="27" t="s">
        <v>33</v>
      </c>
      <c r="C53" s="28"/>
      <c r="D53" s="28"/>
      <c r="E53" s="28"/>
      <c r="F53" s="28"/>
      <c r="G53" s="28"/>
      <c r="H53" s="28"/>
      <c r="I53" s="28"/>
      <c r="J53" s="29"/>
      <c r="K53" s="10">
        <f>(K36-K52)*0.02</f>
        <v>2147.52</v>
      </c>
    </row>
    <row r="54" spans="2:11" ht="15.75" thickBot="1" x14ac:dyDescent="0.3"/>
    <row r="55" spans="2:11" ht="21.75" thickBot="1" x14ac:dyDescent="0.4">
      <c r="B55" s="3" t="s">
        <v>24</v>
      </c>
      <c r="K55" s="13">
        <f>K36-K52-K53</f>
        <v>105228.48</v>
      </c>
    </row>
    <row r="56" spans="2:11" x14ac:dyDescent="0.25"/>
    <row r="57" spans="2:11" x14ac:dyDescent="0.25"/>
    <row r="58" spans="2:11" hidden="1" x14ac:dyDescent="0.25"/>
    <row r="59" spans="2:11" hidden="1" x14ac:dyDescent="0.25"/>
    <row r="60" spans="2:11" hidden="1" x14ac:dyDescent="0.25"/>
    <row r="61" spans="2:11" hidden="1" x14ac:dyDescent="0.25"/>
    <row r="62" spans="2:11" hidden="1" x14ac:dyDescent="0.25"/>
    <row r="63" spans="2:11" hidden="1" x14ac:dyDescent="0.25"/>
  </sheetData>
  <sheetProtection algorithmName="SHA-512" hashValue="cEpySmpggc1db4+ivy5vluJ8s4GaPgFdmyYQY0R6FfCBsbMPHzN1PmfvOjHV8X0dbFJ08ANLQPcr1Ts6niK7bA==" saltValue="O2zC6DsE8myV1FC0NO0tuQ==" spinCount="100000" sheet="1" objects="1" scenarios="1"/>
  <protectedRanges>
    <protectedRange sqref="I9 I31" name="Диапазон1"/>
  </protectedRanges>
  <mergeCells count="9">
    <mergeCell ref="B53:J53"/>
    <mergeCell ref="B14:H14"/>
    <mergeCell ref="B13:H13"/>
    <mergeCell ref="B11:H11"/>
    <mergeCell ref="A2:M2"/>
    <mergeCell ref="A3:M3"/>
    <mergeCell ref="A4:M4"/>
    <mergeCell ref="B34:J34"/>
    <mergeCell ref="B52:J52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E605878-81AC-49D1-AAAC-C7D7BF7501C9}">
          <x14:formula1>
            <xm:f>Данные!$C$2:$C$9</xm:f>
          </x14:formula1>
          <xm:sqref>I9</xm:sqref>
        </x14:dataValidation>
        <x14:dataValidation type="list" allowBlank="1" showInputMessage="1" showErrorMessage="1" xr:uid="{246FC3E7-7D11-4004-BC46-35F5134C3228}">
          <x14:formula1>
            <xm:f>Данные!$A$13:$A$85</xm:f>
          </x14:formula1>
          <xm:sqref>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21B06-ABBB-4E1E-B4A8-F5F34AA13B72}">
  <dimension ref="A2:E85"/>
  <sheetViews>
    <sheetView topLeftCell="A19" workbookViewId="0">
      <selection activeCell="I18" sqref="I18"/>
    </sheetView>
  </sheetViews>
  <sheetFormatPr defaultRowHeight="15" x14ac:dyDescent="0.25"/>
  <cols>
    <col min="1" max="1" width="25.140625" customWidth="1"/>
    <col min="2" max="2" width="13.28515625" customWidth="1"/>
    <col min="3" max="3" width="18.5703125" customWidth="1"/>
  </cols>
  <sheetData>
    <row r="2" spans="1:5" x14ac:dyDescent="0.25">
      <c r="A2" t="s">
        <v>31</v>
      </c>
      <c r="C2">
        <v>50</v>
      </c>
    </row>
    <row r="3" spans="1:5" x14ac:dyDescent="0.25">
      <c r="C3">
        <v>100</v>
      </c>
    </row>
    <row r="4" spans="1:5" x14ac:dyDescent="0.25">
      <c r="C4">
        <v>200</v>
      </c>
    </row>
    <row r="5" spans="1:5" x14ac:dyDescent="0.25">
      <c r="C5">
        <v>300</v>
      </c>
    </row>
    <row r="6" spans="1:5" x14ac:dyDescent="0.25">
      <c r="C6">
        <v>400</v>
      </c>
    </row>
    <row r="7" spans="1:5" x14ac:dyDescent="0.25">
      <c r="C7">
        <v>500</v>
      </c>
    </row>
    <row r="8" spans="1:5" x14ac:dyDescent="0.25">
      <c r="C8">
        <v>600</v>
      </c>
    </row>
    <row r="9" spans="1:5" x14ac:dyDescent="0.25">
      <c r="C9">
        <v>700</v>
      </c>
    </row>
    <row r="12" spans="1:5" ht="18" x14ac:dyDescent="0.25">
      <c r="A12" s="14" t="s">
        <v>37</v>
      </c>
      <c r="B12" s="18" t="s">
        <v>38</v>
      </c>
      <c r="C12" s="15" t="s">
        <v>111</v>
      </c>
      <c r="D12" s="19" t="s">
        <v>115</v>
      </c>
      <c r="E12" s="19" t="s">
        <v>116</v>
      </c>
    </row>
    <row r="13" spans="1:5" x14ac:dyDescent="0.25">
      <c r="A13" s="20" t="s">
        <v>106</v>
      </c>
      <c r="B13" s="16">
        <v>123000</v>
      </c>
      <c r="C13" s="21" t="s">
        <v>112</v>
      </c>
      <c r="D13" s="22">
        <f>Таблица1[[#This Row],[6м]]*0.0005</f>
        <v>61.5</v>
      </c>
      <c r="E13" s="22">
        <f>Таблица1[[#This Row],[6м]]/700/6</f>
        <v>29.285714285714288</v>
      </c>
    </row>
    <row r="14" spans="1:5" x14ac:dyDescent="0.25">
      <c r="A14" s="20" t="s">
        <v>85</v>
      </c>
      <c r="B14" s="16">
        <v>64500</v>
      </c>
      <c r="C14" s="21" t="s">
        <v>112</v>
      </c>
      <c r="D14" s="22">
        <f>Таблица1[[#This Row],[6м]]*0.0005</f>
        <v>32.25</v>
      </c>
      <c r="E14" s="22">
        <f>Таблица1[[#This Row],[6м]]/700/6</f>
        <v>15.357142857142856</v>
      </c>
    </row>
    <row r="15" spans="1:5" x14ac:dyDescent="0.25">
      <c r="A15" s="20" t="s">
        <v>68</v>
      </c>
      <c r="B15" s="16">
        <v>57000</v>
      </c>
      <c r="C15" s="21" t="s">
        <v>112</v>
      </c>
      <c r="D15" s="22">
        <f>Таблица1[[#This Row],[6м]]*0.0005</f>
        <v>28.5</v>
      </c>
      <c r="E15" s="22">
        <f>Таблица1[[#This Row],[6м]]/700/6</f>
        <v>13.571428571428571</v>
      </c>
    </row>
    <row r="16" spans="1:5" x14ac:dyDescent="0.25">
      <c r="A16" s="20" t="s">
        <v>57</v>
      </c>
      <c r="B16" s="16">
        <v>124000</v>
      </c>
      <c r="C16" s="21" t="s">
        <v>113</v>
      </c>
      <c r="D16" s="22">
        <f>Таблица1[[#This Row],[6м]]*0.0005</f>
        <v>62</v>
      </c>
      <c r="E16" s="22">
        <f>Таблица1[[#This Row],[6м]]/700/6</f>
        <v>29.523809523809522</v>
      </c>
    </row>
    <row r="17" spans="1:5" x14ac:dyDescent="0.25">
      <c r="A17" s="20" t="s">
        <v>82</v>
      </c>
      <c r="B17" s="16">
        <v>25000</v>
      </c>
      <c r="C17" s="21" t="s">
        <v>112</v>
      </c>
      <c r="D17" s="22">
        <f>Таблица1[[#This Row],[6м]]*0.0005</f>
        <v>12.5</v>
      </c>
      <c r="E17" s="22">
        <f>Таблица1[[#This Row],[6м]]/700/6</f>
        <v>5.9523809523809526</v>
      </c>
    </row>
    <row r="18" spans="1:5" x14ac:dyDescent="0.25">
      <c r="A18" s="20" t="s">
        <v>102</v>
      </c>
      <c r="B18" s="16">
        <v>155900</v>
      </c>
      <c r="C18" s="21" t="s">
        <v>113</v>
      </c>
      <c r="D18" s="22">
        <f>Таблица1[[#This Row],[6м]]*0.0005</f>
        <v>77.95</v>
      </c>
      <c r="E18" s="22">
        <f>Таблица1[[#This Row],[6м]]/700/6</f>
        <v>37.11904761904762</v>
      </c>
    </row>
    <row r="19" spans="1:5" x14ac:dyDescent="0.25">
      <c r="A19" s="20" t="s">
        <v>81</v>
      </c>
      <c r="B19" s="16">
        <v>21000</v>
      </c>
      <c r="C19" s="21" t="s">
        <v>112</v>
      </c>
      <c r="D19" s="22">
        <f>Таблица1[[#This Row],[6м]]*0.0005</f>
        <v>10.5</v>
      </c>
      <c r="E19" s="22">
        <f>Таблица1[[#This Row],[6м]]/700/6</f>
        <v>5</v>
      </c>
    </row>
    <row r="20" spans="1:5" x14ac:dyDescent="0.25">
      <c r="A20" s="20" t="s">
        <v>103</v>
      </c>
      <c r="B20" s="16">
        <v>23000</v>
      </c>
      <c r="C20" s="21" t="s">
        <v>112</v>
      </c>
      <c r="D20" s="22">
        <f>Таблица1[[#This Row],[6м]]*0.0005</f>
        <v>11.5</v>
      </c>
      <c r="E20" s="22">
        <f>Таблица1[[#This Row],[6м]]/700/6</f>
        <v>5.4761904761904754</v>
      </c>
    </row>
    <row r="21" spans="1:5" x14ac:dyDescent="0.25">
      <c r="A21" s="20" t="s">
        <v>62</v>
      </c>
      <c r="B21" s="16">
        <v>159300</v>
      </c>
      <c r="C21" s="21" t="s">
        <v>113</v>
      </c>
      <c r="D21" s="22">
        <f>Таблица1[[#This Row],[6м]]*0.0005</f>
        <v>79.650000000000006</v>
      </c>
      <c r="E21" s="22">
        <f>Таблица1[[#This Row],[6м]]/700/6</f>
        <v>37.928571428571431</v>
      </c>
    </row>
    <row r="22" spans="1:5" x14ac:dyDescent="0.25">
      <c r="A22" s="20" t="s">
        <v>94</v>
      </c>
      <c r="B22" s="16">
        <v>63000</v>
      </c>
      <c r="C22" s="21" t="s">
        <v>112</v>
      </c>
      <c r="D22" s="22">
        <f>Таблица1[[#This Row],[6м]]*0.0005</f>
        <v>31.5</v>
      </c>
      <c r="E22" s="22">
        <f>Таблица1[[#This Row],[6м]]/700/6</f>
        <v>15</v>
      </c>
    </row>
    <row r="23" spans="1:5" x14ac:dyDescent="0.25">
      <c r="A23" s="20" t="s">
        <v>83</v>
      </c>
      <c r="B23" s="16">
        <v>20000</v>
      </c>
      <c r="C23" s="21" t="s">
        <v>112</v>
      </c>
      <c r="D23" s="22">
        <f>Таблица1[[#This Row],[6м]]*0.0005</f>
        <v>10</v>
      </c>
      <c r="E23" s="22">
        <f>Таблица1[[#This Row],[6м]]/700/6</f>
        <v>4.7619047619047619</v>
      </c>
    </row>
    <row r="24" spans="1:5" x14ac:dyDescent="0.25">
      <c r="A24" s="20" t="s">
        <v>52</v>
      </c>
      <c r="B24" s="16">
        <v>42000</v>
      </c>
      <c r="C24" s="21" t="s">
        <v>112</v>
      </c>
      <c r="D24" s="22">
        <f>Таблица1[[#This Row],[6м]]*0.0005</f>
        <v>21</v>
      </c>
      <c r="E24" s="22">
        <f>Таблица1[[#This Row],[6м]]/700/6</f>
        <v>10</v>
      </c>
    </row>
    <row r="25" spans="1:5" x14ac:dyDescent="0.25">
      <c r="A25" s="20" t="s">
        <v>92</v>
      </c>
      <c r="B25" s="16">
        <v>27000</v>
      </c>
      <c r="C25" s="21" t="s">
        <v>112</v>
      </c>
      <c r="D25" s="22">
        <f>Таблица1[[#This Row],[6м]]*0.0005</f>
        <v>13.5</v>
      </c>
      <c r="E25" s="22">
        <f>Таблица1[[#This Row],[6м]]/700/6</f>
        <v>6.4285714285714279</v>
      </c>
    </row>
    <row r="26" spans="1:5" x14ac:dyDescent="0.25">
      <c r="A26" s="20" t="s">
        <v>50</v>
      </c>
      <c r="B26" s="16">
        <v>25000</v>
      </c>
      <c r="C26" s="21" t="s">
        <v>112</v>
      </c>
      <c r="D26" s="22">
        <f>Таблица1[[#This Row],[6м]]*0.0005</f>
        <v>12.5</v>
      </c>
      <c r="E26" s="22">
        <f>Таблица1[[#This Row],[6м]]/700/6</f>
        <v>5.9523809523809526</v>
      </c>
    </row>
    <row r="27" spans="1:5" x14ac:dyDescent="0.25">
      <c r="A27" s="20" t="s">
        <v>95</v>
      </c>
      <c r="B27" s="16">
        <v>65000</v>
      </c>
      <c r="C27" s="21" t="s">
        <v>112</v>
      </c>
      <c r="D27" s="22">
        <f>Таблица1[[#This Row],[6м]]*0.0005</f>
        <v>32.5</v>
      </c>
      <c r="E27" s="22">
        <f>Таблица1[[#This Row],[6м]]/700/6</f>
        <v>15.476190476190476</v>
      </c>
    </row>
    <row r="28" spans="1:5" x14ac:dyDescent="0.25">
      <c r="A28" s="20" t="s">
        <v>11</v>
      </c>
      <c r="B28" s="16">
        <v>67500</v>
      </c>
      <c r="C28" s="21" t="s">
        <v>113</v>
      </c>
      <c r="D28" s="22">
        <f>Таблица1[[#This Row],[6м]]*0.0005</f>
        <v>33.75</v>
      </c>
      <c r="E28" s="22">
        <f>Таблица1[[#This Row],[6м]]/700/6</f>
        <v>16.071428571428573</v>
      </c>
    </row>
    <row r="29" spans="1:5" x14ac:dyDescent="0.25">
      <c r="A29" s="20" t="s">
        <v>80</v>
      </c>
      <c r="B29" s="16">
        <v>17000</v>
      </c>
      <c r="C29" s="21" t="s">
        <v>112</v>
      </c>
      <c r="D29" s="22">
        <f>Таблица1[[#This Row],[6м]]*0.0005</f>
        <v>8.5</v>
      </c>
      <c r="E29" s="22">
        <f>Таблица1[[#This Row],[6м]]/700/6</f>
        <v>4.0476190476190474</v>
      </c>
    </row>
    <row r="30" spans="1:5" x14ac:dyDescent="0.25">
      <c r="A30" s="20" t="s">
        <v>56</v>
      </c>
      <c r="B30" s="16">
        <v>60000</v>
      </c>
      <c r="C30" s="21" t="s">
        <v>112</v>
      </c>
      <c r="D30" s="22">
        <f>Таблица1[[#This Row],[6м]]*0.0005</f>
        <v>30</v>
      </c>
      <c r="E30" s="22">
        <f>Таблица1[[#This Row],[6м]]/700/6</f>
        <v>14.285714285714285</v>
      </c>
    </row>
    <row r="31" spans="1:5" x14ac:dyDescent="0.25">
      <c r="A31" s="20" t="s">
        <v>59</v>
      </c>
      <c r="B31" s="16">
        <v>144000</v>
      </c>
      <c r="C31" s="21" t="s">
        <v>113</v>
      </c>
      <c r="D31" s="22">
        <f>Таблица1[[#This Row],[6м]]*0.0005</f>
        <v>72</v>
      </c>
      <c r="E31" s="22">
        <f>Таблица1[[#This Row],[6м]]/700/6</f>
        <v>34.285714285714285</v>
      </c>
    </row>
    <row r="32" spans="1:5" x14ac:dyDescent="0.25">
      <c r="A32" s="20" t="s">
        <v>100</v>
      </c>
      <c r="B32" s="16">
        <v>32000</v>
      </c>
      <c r="C32" s="21" t="s">
        <v>112</v>
      </c>
      <c r="D32" s="22">
        <f>Таблица1[[#This Row],[6м]]*0.0005</f>
        <v>16</v>
      </c>
      <c r="E32" s="22">
        <f>Таблица1[[#This Row],[6м]]/700/6</f>
        <v>7.6190476190476195</v>
      </c>
    </row>
    <row r="33" spans="1:5" x14ac:dyDescent="0.25">
      <c r="A33" s="20" t="s">
        <v>43</v>
      </c>
      <c r="B33" s="16">
        <v>38000</v>
      </c>
      <c r="C33" s="21" t="s">
        <v>112</v>
      </c>
      <c r="D33" s="22">
        <f>Таблица1[[#This Row],[6м]]*0.0005</f>
        <v>19</v>
      </c>
      <c r="E33" s="22">
        <f>Таблица1[[#This Row],[6м]]/700/6</f>
        <v>9.0476190476190474</v>
      </c>
    </row>
    <row r="34" spans="1:5" x14ac:dyDescent="0.25">
      <c r="A34" s="20" t="s">
        <v>73</v>
      </c>
      <c r="B34" s="17">
        <v>59000</v>
      </c>
      <c r="C34" s="21" t="s">
        <v>112</v>
      </c>
      <c r="D34" s="22">
        <f>Таблица1[[#This Row],[6м]]*0.0005</f>
        <v>29.5</v>
      </c>
      <c r="E34" s="22">
        <f>Таблица1[[#This Row],[6м]]/700/6</f>
        <v>14.047619047619049</v>
      </c>
    </row>
    <row r="35" spans="1:5" x14ac:dyDescent="0.25">
      <c r="A35" s="20" t="s">
        <v>87</v>
      </c>
      <c r="B35" s="16">
        <v>20000</v>
      </c>
      <c r="C35" s="21" t="s">
        <v>112</v>
      </c>
      <c r="D35" s="22">
        <f>Таблица1[[#This Row],[6м]]*0.0005</f>
        <v>10</v>
      </c>
      <c r="E35" s="22">
        <f>Таблица1[[#This Row],[6м]]/700/6</f>
        <v>4.7619047619047619</v>
      </c>
    </row>
    <row r="36" spans="1:5" x14ac:dyDescent="0.25">
      <c r="A36" s="20" t="s">
        <v>66</v>
      </c>
      <c r="B36" s="16">
        <v>114000</v>
      </c>
      <c r="C36" s="21" t="s">
        <v>113</v>
      </c>
      <c r="D36" s="22">
        <f>Таблица1[[#This Row],[6м]]*0.0005</f>
        <v>57</v>
      </c>
      <c r="E36" s="22">
        <f>Таблица1[[#This Row],[6м]]/700/6</f>
        <v>27.142857142857142</v>
      </c>
    </row>
    <row r="37" spans="1:5" x14ac:dyDescent="0.25">
      <c r="A37" s="20" t="s">
        <v>70</v>
      </c>
      <c r="B37" s="16">
        <v>38000</v>
      </c>
      <c r="C37" s="21" t="s">
        <v>112</v>
      </c>
      <c r="D37" s="22">
        <f>Таблица1[[#This Row],[6м]]*0.0005</f>
        <v>19</v>
      </c>
      <c r="E37" s="22">
        <f>Таблица1[[#This Row],[6м]]/700/6</f>
        <v>9.0476190476190474</v>
      </c>
    </row>
    <row r="38" spans="1:5" x14ac:dyDescent="0.25">
      <c r="A38" s="20" t="s">
        <v>99</v>
      </c>
      <c r="B38" s="16">
        <v>20000</v>
      </c>
      <c r="C38" s="21" t="s">
        <v>112</v>
      </c>
      <c r="D38" s="22">
        <f>Таблица1[[#This Row],[6м]]*0.0005</f>
        <v>10</v>
      </c>
      <c r="E38" s="22">
        <f>Таблица1[[#This Row],[6м]]/700/6</f>
        <v>4.7619047619047619</v>
      </c>
    </row>
    <row r="39" spans="1:5" x14ac:dyDescent="0.25">
      <c r="A39" s="20" t="s">
        <v>53</v>
      </c>
      <c r="B39" s="16">
        <v>89200</v>
      </c>
      <c r="C39" s="21" t="s">
        <v>112</v>
      </c>
      <c r="D39" s="22">
        <f>Таблица1[[#This Row],[6м]]*0.0005</f>
        <v>44.6</v>
      </c>
      <c r="E39" s="22">
        <f>Таблица1[[#This Row],[6м]]/700/6</f>
        <v>21.238095238095237</v>
      </c>
    </row>
    <row r="40" spans="1:5" x14ac:dyDescent="0.25">
      <c r="A40" s="20" t="s">
        <v>49</v>
      </c>
      <c r="B40" s="16">
        <v>123914</v>
      </c>
      <c r="C40" s="21" t="s">
        <v>113</v>
      </c>
      <c r="D40" s="22">
        <f>Таблица1[[#This Row],[6м]]*0.0005</f>
        <v>61.957000000000001</v>
      </c>
      <c r="E40" s="22">
        <f>Таблица1[[#This Row],[6м]]/700/6</f>
        <v>29.503333333333334</v>
      </c>
    </row>
    <row r="41" spans="1:5" x14ac:dyDescent="0.25">
      <c r="A41" s="20" t="s">
        <v>91</v>
      </c>
      <c r="B41" s="16">
        <v>75000</v>
      </c>
      <c r="C41" s="21" t="s">
        <v>112</v>
      </c>
      <c r="D41" s="22">
        <f>Таблица1[[#This Row],[6м]]*0.0005</f>
        <v>37.5</v>
      </c>
      <c r="E41" s="22">
        <f>Таблица1[[#This Row],[6м]]/700/6</f>
        <v>17.857142857142858</v>
      </c>
    </row>
    <row r="42" spans="1:5" x14ac:dyDescent="0.25">
      <c r="A42" s="20" t="s">
        <v>75</v>
      </c>
      <c r="B42" s="16">
        <v>25000</v>
      </c>
      <c r="C42" s="21" t="s">
        <v>112</v>
      </c>
      <c r="D42" s="22">
        <f>Таблица1[[#This Row],[6м]]*0.0005</f>
        <v>12.5</v>
      </c>
      <c r="E42" s="22">
        <f>Таблица1[[#This Row],[6м]]/700/6</f>
        <v>5.9523809523809526</v>
      </c>
    </row>
    <row r="43" spans="1:5" x14ac:dyDescent="0.25">
      <c r="A43" s="20" t="s">
        <v>109</v>
      </c>
      <c r="B43" s="16">
        <v>150000</v>
      </c>
      <c r="C43" s="21" t="s">
        <v>112</v>
      </c>
      <c r="D43" s="22">
        <f>Таблица1[[#This Row],[6м]]*0.0005</f>
        <v>75</v>
      </c>
      <c r="E43" s="22">
        <f>Таблица1[[#This Row],[6м]]/700/6</f>
        <v>35.714285714285715</v>
      </c>
    </row>
    <row r="44" spans="1:5" x14ac:dyDescent="0.25">
      <c r="A44" s="20" t="s">
        <v>71</v>
      </c>
      <c r="B44" s="16">
        <v>22000</v>
      </c>
      <c r="C44" s="21" t="s">
        <v>112</v>
      </c>
      <c r="D44" s="22">
        <f>Таблица1[[#This Row],[6м]]*0.0005</f>
        <v>11</v>
      </c>
      <c r="E44" s="22">
        <f>Таблица1[[#This Row],[6м]]/700/6</f>
        <v>5.2380952380952381</v>
      </c>
    </row>
    <row r="45" spans="1:5" x14ac:dyDescent="0.25">
      <c r="A45" s="20" t="s">
        <v>107</v>
      </c>
      <c r="B45" s="16">
        <v>61000</v>
      </c>
      <c r="C45" s="21" t="s">
        <v>112</v>
      </c>
      <c r="D45" s="22">
        <f>Таблица1[[#This Row],[6м]]*0.0005</f>
        <v>30.5</v>
      </c>
      <c r="E45" s="22">
        <f>Таблица1[[#This Row],[6м]]/700/6</f>
        <v>14.523809523809524</v>
      </c>
    </row>
    <row r="46" spans="1:5" x14ac:dyDescent="0.25">
      <c r="A46" s="20" t="s">
        <v>63</v>
      </c>
      <c r="B46" s="16">
        <v>68000</v>
      </c>
      <c r="C46" s="21" t="s">
        <v>112</v>
      </c>
      <c r="D46" s="22">
        <f>Таблица1[[#This Row],[6м]]*0.0005</f>
        <v>34</v>
      </c>
      <c r="E46" s="22">
        <f>Таблица1[[#This Row],[6м]]/700/6</f>
        <v>16.19047619047619</v>
      </c>
    </row>
    <row r="47" spans="1:5" x14ac:dyDescent="0.25">
      <c r="A47" s="23" t="s">
        <v>39</v>
      </c>
      <c r="B47" s="16">
        <v>8000</v>
      </c>
      <c r="C47" s="21" t="s">
        <v>112</v>
      </c>
      <c r="D47" s="22">
        <f>Таблица1[[#This Row],[6м]]*0.0005</f>
        <v>4</v>
      </c>
      <c r="E47" s="22">
        <f>Таблица1[[#This Row],[6м]]/700/6</f>
        <v>1.9047619047619049</v>
      </c>
    </row>
    <row r="48" spans="1:5" x14ac:dyDescent="0.25">
      <c r="A48" s="20" t="s">
        <v>96</v>
      </c>
      <c r="B48" s="16">
        <v>90000</v>
      </c>
      <c r="C48" s="21" t="s">
        <v>112</v>
      </c>
      <c r="D48" s="22">
        <f>Таблица1[[#This Row],[6м]]*0.0005</f>
        <v>45</v>
      </c>
      <c r="E48" s="22">
        <f>Таблица1[[#This Row],[6м]]/700/6</f>
        <v>21.428571428571431</v>
      </c>
    </row>
    <row r="49" spans="1:5" x14ac:dyDescent="0.25">
      <c r="A49" s="20" t="s">
        <v>42</v>
      </c>
      <c r="B49" s="16">
        <v>24000</v>
      </c>
      <c r="C49" s="21" t="s">
        <v>112</v>
      </c>
      <c r="D49" s="22">
        <f>Таблица1[[#This Row],[6м]]*0.0005</f>
        <v>12</v>
      </c>
      <c r="E49" s="22">
        <f>Таблица1[[#This Row],[6м]]/700/6</f>
        <v>5.7142857142857144</v>
      </c>
    </row>
    <row r="50" spans="1:5" x14ac:dyDescent="0.25">
      <c r="A50" s="20" t="s">
        <v>41</v>
      </c>
      <c r="B50" s="16">
        <v>124481</v>
      </c>
      <c r="C50" s="21" t="s">
        <v>113</v>
      </c>
      <c r="D50" s="22">
        <f>Таблица1[[#This Row],[6м]]*0.0005</f>
        <v>62.240500000000004</v>
      </c>
      <c r="E50" s="22">
        <f>Таблица1[[#This Row],[6м]]/700/6</f>
        <v>29.638333333333335</v>
      </c>
    </row>
    <row r="51" spans="1:5" x14ac:dyDescent="0.25">
      <c r="A51" s="20" t="s">
        <v>45</v>
      </c>
      <c r="B51" s="16">
        <v>113200</v>
      </c>
      <c r="C51" s="21" t="s">
        <v>113</v>
      </c>
      <c r="D51" s="22">
        <f>Таблица1[[#This Row],[6м]]*0.0005</f>
        <v>56.6</v>
      </c>
      <c r="E51" s="22">
        <f>Таблица1[[#This Row],[6м]]/700/6</f>
        <v>26.952380952380953</v>
      </c>
    </row>
    <row r="52" spans="1:5" x14ac:dyDescent="0.25">
      <c r="A52" s="20" t="s">
        <v>93</v>
      </c>
      <c r="B52" s="16">
        <v>21000</v>
      </c>
      <c r="C52" s="21" t="s">
        <v>112</v>
      </c>
      <c r="D52" s="22">
        <f>Таблица1[[#This Row],[6м]]*0.0005</f>
        <v>10.5</v>
      </c>
      <c r="E52" s="22">
        <f>Таблица1[[#This Row],[6м]]/700/6</f>
        <v>5</v>
      </c>
    </row>
    <row r="53" spans="1:5" x14ac:dyDescent="0.25">
      <c r="A53" s="20" t="s">
        <v>65</v>
      </c>
      <c r="B53" s="16">
        <v>62500</v>
      </c>
      <c r="C53" s="21" t="s">
        <v>112</v>
      </c>
      <c r="D53" s="22">
        <f>Таблица1[[#This Row],[6м]]*0.0005</f>
        <v>31.25</v>
      </c>
      <c r="E53" s="22">
        <f>Таблица1[[#This Row],[6м]]/700/6</f>
        <v>14.880952380952381</v>
      </c>
    </row>
    <row r="54" spans="1:5" x14ac:dyDescent="0.25">
      <c r="A54" s="20" t="s">
        <v>69</v>
      </c>
      <c r="B54" s="16">
        <v>30000</v>
      </c>
      <c r="C54" s="21" t="s">
        <v>112</v>
      </c>
      <c r="D54" s="22">
        <f>Таблица1[[#This Row],[6м]]*0.0005</f>
        <v>15</v>
      </c>
      <c r="E54" s="22">
        <f>Таблица1[[#This Row],[6м]]/700/6</f>
        <v>7.1428571428571423</v>
      </c>
    </row>
    <row r="55" spans="1:5" x14ac:dyDescent="0.25">
      <c r="A55" s="20" t="s">
        <v>51</v>
      </c>
      <c r="B55" s="16">
        <v>57500</v>
      </c>
      <c r="C55" s="21" t="s">
        <v>112</v>
      </c>
      <c r="D55" s="22">
        <f>Таблица1[[#This Row],[6м]]*0.0005</f>
        <v>28.75</v>
      </c>
      <c r="E55" s="22">
        <f>Таблица1[[#This Row],[6м]]/700/6</f>
        <v>13.69047619047619</v>
      </c>
    </row>
    <row r="56" spans="1:5" x14ac:dyDescent="0.25">
      <c r="A56" s="20" t="s">
        <v>98</v>
      </c>
      <c r="B56" s="16">
        <v>46000</v>
      </c>
      <c r="C56" s="21" t="s">
        <v>112</v>
      </c>
      <c r="D56" s="22">
        <f>Таблица1[[#This Row],[6м]]*0.0005</f>
        <v>23</v>
      </c>
      <c r="E56" s="22">
        <f>Таблица1[[#This Row],[6м]]/700/6</f>
        <v>10.952380952380951</v>
      </c>
    </row>
    <row r="57" spans="1:5" x14ac:dyDescent="0.25">
      <c r="A57" s="20" t="s">
        <v>104</v>
      </c>
      <c r="B57" s="16">
        <v>30000</v>
      </c>
      <c r="C57" s="21" t="s">
        <v>112</v>
      </c>
      <c r="D57" s="22">
        <f>Таблица1[[#This Row],[6м]]*0.0005</f>
        <v>15</v>
      </c>
      <c r="E57" s="22">
        <f>Таблица1[[#This Row],[6м]]/700/6</f>
        <v>7.1428571428571423</v>
      </c>
    </row>
    <row r="58" spans="1:5" x14ac:dyDescent="0.25">
      <c r="A58" s="20" t="s">
        <v>47</v>
      </c>
      <c r="B58" s="16">
        <v>48500</v>
      </c>
      <c r="C58" s="21" t="s">
        <v>112</v>
      </c>
      <c r="D58" s="22">
        <f>Таблица1[[#This Row],[6м]]*0.0005</f>
        <v>24.25</v>
      </c>
      <c r="E58" s="22">
        <f>Таблица1[[#This Row],[6м]]/700/6</f>
        <v>11.547619047619049</v>
      </c>
    </row>
    <row r="59" spans="1:5" x14ac:dyDescent="0.25">
      <c r="A59" s="20" t="s">
        <v>67</v>
      </c>
      <c r="B59" s="16">
        <v>20000</v>
      </c>
      <c r="C59" s="21" t="s">
        <v>112</v>
      </c>
      <c r="D59" s="22">
        <f>Таблица1[[#This Row],[6м]]*0.0005</f>
        <v>10</v>
      </c>
      <c r="E59" s="22">
        <f>Таблица1[[#This Row],[6м]]/700/6</f>
        <v>4.7619047619047619</v>
      </c>
    </row>
    <row r="60" spans="1:5" x14ac:dyDescent="0.25">
      <c r="A60" s="20" t="s">
        <v>46</v>
      </c>
      <c r="B60" s="16">
        <v>48000</v>
      </c>
      <c r="C60" s="21" t="s">
        <v>112</v>
      </c>
      <c r="D60" s="22">
        <f>Таблица1[[#This Row],[6м]]*0.0005</f>
        <v>24</v>
      </c>
      <c r="E60" s="22">
        <f>Таблица1[[#This Row],[6м]]/700/6</f>
        <v>11.428571428571429</v>
      </c>
    </row>
    <row r="61" spans="1:5" x14ac:dyDescent="0.25">
      <c r="A61" s="20" t="s">
        <v>40</v>
      </c>
      <c r="B61" s="16">
        <v>29000</v>
      </c>
      <c r="C61" s="21" t="s">
        <v>112</v>
      </c>
      <c r="D61" s="22">
        <f>Таблица1[[#This Row],[6м]]*0.0005</f>
        <v>14.5</v>
      </c>
      <c r="E61" s="22">
        <f>Таблица1[[#This Row],[6м]]/700/6</f>
        <v>6.9047619047619051</v>
      </c>
    </row>
    <row r="62" spans="1:5" x14ac:dyDescent="0.25">
      <c r="A62" s="20" t="s">
        <v>90</v>
      </c>
      <c r="B62" s="16">
        <v>36000</v>
      </c>
      <c r="C62" s="21" t="s">
        <v>112</v>
      </c>
      <c r="D62" s="22">
        <f>Таблица1[[#This Row],[6м]]*0.0005</f>
        <v>18</v>
      </c>
      <c r="E62" s="22">
        <f>Таблица1[[#This Row],[6м]]/700/6</f>
        <v>8.5714285714285712</v>
      </c>
    </row>
    <row r="63" spans="1:5" x14ac:dyDescent="0.25">
      <c r="A63" s="20" t="s">
        <v>54</v>
      </c>
      <c r="B63" s="16">
        <v>44000</v>
      </c>
      <c r="C63" s="21" t="s">
        <v>112</v>
      </c>
      <c r="D63" s="22">
        <f>Таблица1[[#This Row],[6м]]*0.0005</f>
        <v>22</v>
      </c>
      <c r="E63" s="22">
        <f>Таблица1[[#This Row],[6м]]/700/6</f>
        <v>10.476190476190476</v>
      </c>
    </row>
    <row r="64" spans="1:5" x14ac:dyDescent="0.25">
      <c r="A64" s="20" t="s">
        <v>76</v>
      </c>
      <c r="B64" s="16">
        <v>90500</v>
      </c>
      <c r="C64" s="21" t="s">
        <v>112</v>
      </c>
      <c r="D64" s="22">
        <f>Таблица1[[#This Row],[6м]]*0.0005</f>
        <v>45.25</v>
      </c>
      <c r="E64" s="22">
        <f>Таблица1[[#This Row],[6м]]/700/6</f>
        <v>21.547619047619047</v>
      </c>
    </row>
    <row r="65" spans="1:5" x14ac:dyDescent="0.25">
      <c r="A65" s="20" t="s">
        <v>86</v>
      </c>
      <c r="B65" s="16">
        <v>95000</v>
      </c>
      <c r="C65" s="21" t="s">
        <v>112</v>
      </c>
      <c r="D65" s="22">
        <f>Таблица1[[#This Row],[6м]]*0.0005</f>
        <v>47.5</v>
      </c>
      <c r="E65" s="22">
        <f>Таблица1[[#This Row],[6м]]/700/6</f>
        <v>22.61904761904762</v>
      </c>
    </row>
    <row r="66" spans="1:5" x14ac:dyDescent="0.25">
      <c r="A66" s="20" t="s">
        <v>88</v>
      </c>
      <c r="B66" s="16">
        <v>20000</v>
      </c>
      <c r="C66" s="21" t="s">
        <v>112</v>
      </c>
      <c r="D66" s="22">
        <f>Таблица1[[#This Row],[6м]]*0.0005</f>
        <v>10</v>
      </c>
      <c r="E66" s="22">
        <f>Таблица1[[#This Row],[6м]]/700/6</f>
        <v>4.7619047619047619</v>
      </c>
    </row>
    <row r="67" spans="1:5" x14ac:dyDescent="0.25">
      <c r="A67" s="20" t="s">
        <v>77</v>
      </c>
      <c r="B67" s="16">
        <v>75000</v>
      </c>
      <c r="C67" s="21" t="s">
        <v>112</v>
      </c>
      <c r="D67" s="22">
        <f>Таблица1[[#This Row],[6м]]*0.0005</f>
        <v>37.5</v>
      </c>
      <c r="E67" s="22">
        <f>Таблица1[[#This Row],[6м]]/700/6</f>
        <v>17.857142857142858</v>
      </c>
    </row>
    <row r="68" spans="1:5" x14ac:dyDescent="0.25">
      <c r="A68" s="20" t="s">
        <v>101</v>
      </c>
      <c r="B68" s="16">
        <v>66000</v>
      </c>
      <c r="C68" s="21" t="s">
        <v>112</v>
      </c>
      <c r="D68" s="22">
        <f>Таблица1[[#This Row],[6м]]*0.0005</f>
        <v>33</v>
      </c>
      <c r="E68" s="22">
        <f>Таблица1[[#This Row],[6м]]/700/6</f>
        <v>15.714285714285715</v>
      </c>
    </row>
    <row r="69" spans="1:5" x14ac:dyDescent="0.25">
      <c r="A69" s="20" t="s">
        <v>97</v>
      </c>
      <c r="B69" s="16">
        <v>22000</v>
      </c>
      <c r="C69" s="21" t="s">
        <v>112</v>
      </c>
      <c r="D69" s="22">
        <f>Таблица1[[#This Row],[6м]]*0.0005</f>
        <v>11</v>
      </c>
      <c r="E69" s="22">
        <f>Таблица1[[#This Row],[6м]]/700/6</f>
        <v>5.2380952380952381</v>
      </c>
    </row>
    <row r="70" spans="1:5" x14ac:dyDescent="0.25">
      <c r="A70" s="20" t="s">
        <v>79</v>
      </c>
      <c r="B70" s="16">
        <v>18000</v>
      </c>
      <c r="C70" s="21" t="s">
        <v>112</v>
      </c>
      <c r="D70" s="22">
        <f>Таблица1[[#This Row],[6м]]*0.0005</f>
        <v>9</v>
      </c>
      <c r="E70" s="22">
        <f>Таблица1[[#This Row],[6м]]/700/6</f>
        <v>4.2857142857142856</v>
      </c>
    </row>
    <row r="71" spans="1:5" x14ac:dyDescent="0.25">
      <c r="A71" s="20" t="s">
        <v>64</v>
      </c>
      <c r="B71" s="16">
        <v>113000</v>
      </c>
      <c r="C71" s="21" t="s">
        <v>113</v>
      </c>
      <c r="D71" s="22">
        <f>Таблица1[[#This Row],[6м]]*0.0005</f>
        <v>56.5</v>
      </c>
      <c r="E71" s="22">
        <f>Таблица1[[#This Row],[6м]]/700/6</f>
        <v>26.904761904761902</v>
      </c>
    </row>
    <row r="72" spans="1:5" x14ac:dyDescent="0.25">
      <c r="A72" s="20" t="s">
        <v>74</v>
      </c>
      <c r="B72" s="16">
        <v>20000</v>
      </c>
      <c r="C72" s="21" t="s">
        <v>112</v>
      </c>
      <c r="D72" s="22">
        <f>Таблица1[[#This Row],[6м]]*0.0005</f>
        <v>10</v>
      </c>
      <c r="E72" s="22">
        <f>Таблица1[[#This Row],[6м]]/700/6</f>
        <v>4.7619047619047619</v>
      </c>
    </row>
    <row r="73" spans="1:5" x14ac:dyDescent="0.25">
      <c r="A73" s="20" t="s">
        <v>55</v>
      </c>
      <c r="B73" s="16">
        <v>121000</v>
      </c>
      <c r="C73" s="21" t="s">
        <v>113</v>
      </c>
      <c r="D73" s="22">
        <f>Таблица1[[#This Row],[6м]]*0.0005</f>
        <v>60.5</v>
      </c>
      <c r="E73" s="22">
        <f>Таблица1[[#This Row],[6м]]/700/6</f>
        <v>28.80952380952381</v>
      </c>
    </row>
    <row r="74" spans="1:5" x14ac:dyDescent="0.25">
      <c r="A74" s="20" t="s">
        <v>78</v>
      </c>
      <c r="B74" s="16">
        <v>119600</v>
      </c>
      <c r="C74" s="21" t="s">
        <v>113</v>
      </c>
      <c r="D74" s="22">
        <f>Таблица1[[#This Row],[6м]]*0.0005</f>
        <v>59.800000000000004</v>
      </c>
      <c r="E74" s="22">
        <f>Таблица1[[#This Row],[6м]]/700/6</f>
        <v>28.476190476190478</v>
      </c>
    </row>
    <row r="75" spans="1:5" x14ac:dyDescent="0.25">
      <c r="A75" s="20" t="s">
        <v>58</v>
      </c>
      <c r="B75" s="16">
        <v>43000</v>
      </c>
      <c r="C75" s="21" t="s">
        <v>112</v>
      </c>
      <c r="D75" s="22">
        <f>Таблица1[[#This Row],[6м]]*0.0005</f>
        <v>21.5</v>
      </c>
      <c r="E75" s="22">
        <f>Таблица1[[#This Row],[6м]]/700/6</f>
        <v>10.238095238095239</v>
      </c>
    </row>
    <row r="76" spans="1:5" x14ac:dyDescent="0.25">
      <c r="A76" s="20" t="s">
        <v>48</v>
      </c>
      <c r="B76" s="16">
        <v>56000</v>
      </c>
      <c r="C76" s="21" t="s">
        <v>112</v>
      </c>
      <c r="D76" s="22">
        <f>Таблица1[[#This Row],[6м]]*0.0005</f>
        <v>28</v>
      </c>
      <c r="E76" s="22">
        <f>Таблица1[[#This Row],[6м]]/700/6</f>
        <v>13.333333333333334</v>
      </c>
    </row>
    <row r="77" spans="1:5" x14ac:dyDescent="0.25">
      <c r="A77" s="20" t="s">
        <v>60</v>
      </c>
      <c r="B77" s="16">
        <v>143000</v>
      </c>
      <c r="C77" s="21" t="s">
        <v>113</v>
      </c>
      <c r="D77" s="22">
        <f>Таблица1[[#This Row],[6м]]*0.0005</f>
        <v>71.5</v>
      </c>
      <c r="E77" s="22">
        <f>Таблица1[[#This Row],[6м]]/700/6</f>
        <v>34.047619047619044</v>
      </c>
    </row>
    <row r="78" spans="1:5" x14ac:dyDescent="0.25">
      <c r="A78" s="20" t="s">
        <v>72</v>
      </c>
      <c r="B78" s="16">
        <v>37500</v>
      </c>
      <c r="C78" s="21" t="s">
        <v>112</v>
      </c>
      <c r="D78" s="22">
        <f>Таблица1[[#This Row],[6м]]*0.0005</f>
        <v>18.75</v>
      </c>
      <c r="E78" s="22">
        <f>Таблица1[[#This Row],[6м]]/700/6</f>
        <v>8.9285714285714288</v>
      </c>
    </row>
    <row r="79" spans="1:5" x14ac:dyDescent="0.25">
      <c r="A79" s="20" t="s">
        <v>44</v>
      </c>
      <c r="B79" s="16">
        <v>75000</v>
      </c>
      <c r="C79" s="21" t="s">
        <v>112</v>
      </c>
      <c r="D79" s="22">
        <f>Таблица1[[#This Row],[6м]]*0.0005</f>
        <v>37.5</v>
      </c>
      <c r="E79" s="22">
        <f>Таблица1[[#This Row],[6м]]/700/6</f>
        <v>17.857142857142858</v>
      </c>
    </row>
    <row r="80" spans="1:5" x14ac:dyDescent="0.25">
      <c r="A80" s="20" t="s">
        <v>108</v>
      </c>
      <c r="B80" s="16">
        <v>62000</v>
      </c>
      <c r="C80" s="21" t="s">
        <v>112</v>
      </c>
      <c r="D80" s="22">
        <f>Таблица1[[#This Row],[6м]]*0.0005</f>
        <v>31</v>
      </c>
      <c r="E80" s="22">
        <f>Таблица1[[#This Row],[6м]]/700/6</f>
        <v>14.761904761904761</v>
      </c>
    </row>
    <row r="81" spans="1:5" x14ac:dyDescent="0.25">
      <c r="A81" s="20" t="s">
        <v>84</v>
      </c>
      <c r="B81" s="16">
        <v>149000</v>
      </c>
      <c r="C81" s="21" t="s">
        <v>113</v>
      </c>
      <c r="D81" s="22">
        <f>Таблица1[[#This Row],[6м]]*0.0005</f>
        <v>74.5</v>
      </c>
      <c r="E81" s="22">
        <f>Таблица1[[#This Row],[6м]]/700/6</f>
        <v>35.476190476190474</v>
      </c>
    </row>
    <row r="82" spans="1:5" x14ac:dyDescent="0.25">
      <c r="A82" s="20" t="s">
        <v>110</v>
      </c>
      <c r="B82" s="16">
        <v>59000</v>
      </c>
      <c r="C82" s="21" t="s">
        <v>112</v>
      </c>
      <c r="D82" s="22">
        <f>Таблица1[[#This Row],[6м]]*0.0005</f>
        <v>29.5</v>
      </c>
      <c r="E82" s="22">
        <f>Таблица1[[#This Row],[6м]]/700/6</f>
        <v>14.047619047619049</v>
      </c>
    </row>
    <row r="83" spans="1:5" x14ac:dyDescent="0.25">
      <c r="A83" s="20" t="s">
        <v>105</v>
      </c>
      <c r="B83" s="16">
        <v>252000</v>
      </c>
      <c r="C83" s="21" t="s">
        <v>114</v>
      </c>
      <c r="D83" s="22">
        <f>Таблица1[[#This Row],[6м]]*0.0005</f>
        <v>126</v>
      </c>
      <c r="E83" s="22">
        <f>Таблица1[[#This Row],[6м]]/700/6</f>
        <v>60</v>
      </c>
    </row>
    <row r="84" spans="1:5" x14ac:dyDescent="0.25">
      <c r="A84" s="20" t="s">
        <v>89</v>
      </c>
      <c r="B84" s="16">
        <v>172000</v>
      </c>
      <c r="C84" s="21" t="s">
        <v>113</v>
      </c>
      <c r="D84" s="22">
        <f>Таблица1[[#This Row],[6м]]*0.0005</f>
        <v>86</v>
      </c>
      <c r="E84" s="22">
        <f>Таблица1[[#This Row],[6м]]/700/6</f>
        <v>40.952380952380956</v>
      </c>
    </row>
    <row r="85" spans="1:5" x14ac:dyDescent="0.25">
      <c r="A85" s="20" t="s">
        <v>61</v>
      </c>
      <c r="B85" s="16">
        <v>18000</v>
      </c>
      <c r="C85" s="21" t="s">
        <v>112</v>
      </c>
      <c r="D85" s="22">
        <f>Таблица1[[#This Row],[6м]]*0.0005</f>
        <v>9</v>
      </c>
      <c r="E85" s="22">
        <f>Таблица1[[#This Row],[6м]]/700/6</f>
        <v>4.2857142857142856</v>
      </c>
    </row>
  </sheetData>
  <phoneticPr fontId="12" type="noConversion"/>
  <hyperlinks>
    <hyperlink ref="A61" r:id="rId1" tooltip="Санкт-Петербург" display="https://ru.wikipedia.org/wiki/%D0%A1%D0%B0%D0%BD%D0%BA%D1%82-%D0%9F%D0%B5%D1%82%D0%B5%D1%80%D0%B1%D1%83%D1%80%D0%B3" xr:uid="{2717C87A-D2EE-4410-9EE0-9C616287E016}"/>
    <hyperlink ref="A50" r:id="rId2" tooltip="Новосибирск" display="https://ru.wikipedia.org/wiki/%D0%9D%D0%BE%D0%B2%D0%BE%D1%81%D0%B8%D0%B1%D0%B8%D1%80%D1%81%D0%BA" xr:uid="{1F9D1175-7B5D-4C98-BE40-F39316FB489F}"/>
    <hyperlink ref="A28" r:id="rId3" tooltip="Екатеринбург" display="https://ru.wikipedia.org/wiki/%D0%95%D0%BA%D0%B0%D1%82%D0%B5%D1%80%D0%B8%D0%BD%D0%B1%D1%83%D1%80%D0%B3" xr:uid="{2BA381EA-BE76-4A87-A252-604710988193}"/>
    <hyperlink ref="A49" r:id="rId4" tooltip="Нижний Новгород" display="https://ru.wikipedia.org/wiki/%D0%9D%D0%B8%D0%B6%D0%BD%D0%B8%D0%B9_%D0%9D%D0%BE%D0%B2%D0%B3%D0%BE%D1%80%D0%BE%D0%B4" xr:uid="{446E7F05-12FB-498F-B379-995487537DE1}"/>
    <hyperlink ref="A33" r:id="rId5" tooltip="Казань" display="https://ru.wikipedia.org/wiki/%D0%9A%D0%B0%D0%B7%D0%B0%D0%BD%D1%8C" xr:uid="{1A642874-1126-42D0-89E7-39188BE3383F}"/>
    <hyperlink ref="A79" r:id="rId6" tooltip="Челябинск" display="https://ru.wikipedia.org/wiki/%D0%A7%D0%B5%D0%BB%D1%8F%D0%B1%D0%B8%D0%BD%D1%81%D0%BA" xr:uid="{28112A44-3C47-4069-9724-465918163BEB}"/>
    <hyperlink ref="A51" r:id="rId7" tooltip="Омск" display="https://ru.wikipedia.org/wiki/%D0%9E%D0%BC%D1%81%D0%BA" xr:uid="{8E680000-88D5-480A-B21B-21FE835A3D4D}"/>
    <hyperlink ref="A60" r:id="rId8" tooltip="Самара" display="https://ru.wikipedia.org/wiki/%D0%A1%D0%B0%D0%BC%D0%B0%D1%80%D0%B0" xr:uid="{1E172973-E134-4E61-987E-0992383A04CC}"/>
    <hyperlink ref="A58" r:id="rId9" tooltip="Ростов-на-Дону" display="https://ru.wikipedia.org/wiki/%D0%A0%D0%BE%D1%81%D1%82%D0%BE%D0%B2-%D0%BD%D0%B0-%D0%94%D0%BE%D0%BD%D1%83" xr:uid="{B0730C5F-9778-4239-8328-A9B6EE21A8B5}"/>
    <hyperlink ref="A76" r:id="rId10" tooltip="Уфа" display="https://ru.wikipedia.org/wiki/%D0%A3%D1%84%D0%B0" xr:uid="{DDA6C8CA-72BF-4B1E-9B0E-1634A2FB0F7C}"/>
    <hyperlink ref="A40" r:id="rId11" tooltip="Красноярск" display="https://ru.wikipedia.org/wiki/%D0%9A%D1%80%D0%B0%D1%81%D0%BD%D0%BE%D1%8F%D1%80%D1%81%D0%BA" xr:uid="{292F24E6-41E3-4871-ACD8-A90432A596DF}"/>
    <hyperlink ref="A26" r:id="rId12" tooltip="Воронеж" display="https://ru.wikipedia.org/wiki/%D0%92%D0%BE%D1%80%D0%BE%D0%BD%D0%B5%D0%B6" xr:uid="{12FDAFD9-C1A5-4CD7-AB21-433289F0C5DC}"/>
    <hyperlink ref="A55" r:id="rId13" tooltip="Пермь" display="https://ru.wikipedia.org/wiki/%D0%9F%D0%B5%D1%80%D0%BC%D1%8C" xr:uid="{DE9CE507-7B70-4D14-8EC3-508D2E2457C7}"/>
    <hyperlink ref="A24" r:id="rId14" tooltip="Волгоград" display="https://ru.wikipedia.org/wiki/%D0%92%D0%BE%D0%BB%D0%B3%D0%BE%D0%B3%D1%80%D0%B0%D0%B4" xr:uid="{B740E16C-28AF-4EEF-9CA0-FAFC49379D83}"/>
    <hyperlink ref="A39" r:id="rId15" tooltip="Краснодар" display="https://ru.wikipedia.org/wiki/%D0%9A%D1%80%D0%B0%D1%81%D0%BD%D0%BE%D0%B4%D0%B0%D1%80" xr:uid="{DC21A077-00B5-41C6-8296-164EEEC65ECA}"/>
    <hyperlink ref="A63" r:id="rId16" tooltip="Саратов" display="https://ru.wikipedia.org/wiki/%D0%A1%D0%B0%D1%80%D0%B0%D1%82%D0%BE%D0%B2" xr:uid="{6B8A52C3-496E-4362-AA73-E477F598C423}"/>
    <hyperlink ref="A73" r:id="rId17" tooltip="Тюмень" display="https://ru.wikipedia.org/wiki/%D0%A2%D1%8E%D0%BC%D0%B5%D0%BD%D1%8C" xr:uid="{F98A65D3-8D1B-457D-ACE0-15DA254DF65E}"/>
    <hyperlink ref="A30" r:id="rId18" tooltip="Ижевск" display="https://ru.wikipedia.org/wiki/%D0%98%D0%B6%D0%B5%D0%B2%D1%81%D0%BA" xr:uid="{02C355AC-B04D-464E-9DE4-44B8CDB2B6D5}"/>
    <hyperlink ref="A16" r:id="rId19" tooltip="Барнаул" display="https://ru.wikipedia.org/wiki/%D0%91%D0%B0%D1%80%D0%BD%D0%B0%D1%83%D0%BB" xr:uid="{094644B8-3640-4843-96B5-C799680E7A58}"/>
    <hyperlink ref="A75" r:id="rId20" tooltip="Ульяновск" display="https://ru.wikipedia.org/wiki/%D0%A3%D0%BB%D1%8C%D1%8F%D0%BD%D0%BE%D0%B2%D1%81%D0%BA" xr:uid="{3D83D122-27A3-4021-BC75-E6287E457E9C}"/>
    <hyperlink ref="A31" r:id="rId21" tooltip="Иркутск" display="https://ru.wikipedia.org/wiki/%D0%98%D1%80%D0%BA%D1%83%D1%82%D1%81%D0%BA" xr:uid="{74297A40-CDC9-4131-A640-9BB16ECC2B0A}"/>
    <hyperlink ref="A77" r:id="rId22" tooltip="Хабаровск" display="https://ru.wikipedia.org/wiki/%D0%A5%D0%B0%D0%B1%D0%B0%D1%80%D0%BE%D0%B2%D1%81%D0%BA" xr:uid="{D1BFFD61-9C47-4694-84E0-231435220908}"/>
    <hyperlink ref="A85" r:id="rId23" tooltip="Ярославль" display="https://ru.wikipedia.org/wiki/%D0%AF%D1%80%D0%BE%D1%81%D0%BB%D0%B0%D0%B2%D0%BB%D1%8C" xr:uid="{AF2380D6-9584-4457-BAC1-519144512256}"/>
    <hyperlink ref="A21" r:id="rId24" tooltip="Владивосток" display="https://ru.wikipedia.org/wiki/%D0%92%D0%BB%D0%B0%D0%B4%D0%B8%D0%B2%D0%BE%D1%81%D1%82%D0%BE%D0%BA" xr:uid="{7DFBA303-10B0-4D36-98E2-BB1A0B7631F7}"/>
    <hyperlink ref="A46" r:id="rId25" tooltip="Махачкала" display="https://ru.wikipedia.org/wiki/%D0%9C%D0%B0%D1%85%D0%B0%D1%87%D0%BA%D0%B0%D0%BB%D0%B0" xr:uid="{2497CBCB-9904-488B-BD2C-E927B7A80E99}"/>
    <hyperlink ref="A71" r:id="rId26" tooltip="Томск" display="https://ru.wikipedia.org/wiki/%D0%A2%D0%BE%D0%BC%D1%81%D0%BA" xr:uid="{42E1C130-1719-4DE4-A3A5-6A9A69909BB9}"/>
    <hyperlink ref="A53" r:id="rId27" tooltip="Оренбург" display="https://ru.wikipedia.org/wiki/%D0%9E%D1%80%D0%B5%D0%BD%D0%B1%D1%83%D1%80%D0%B3" xr:uid="{C8E6ACA4-868B-4088-BEF1-36967FA8A820}"/>
    <hyperlink ref="A36" r:id="rId28" tooltip="Кемерово" display="https://ru.wikipedia.org/wiki/%D0%9A%D0%B5%D0%BC%D0%B5%D1%80%D0%BE%D0%B2%D0%BE" xr:uid="{E8CBB71A-B250-4E72-B6AA-8BD532FAFCC3}"/>
    <hyperlink ref="A59" r:id="rId29" tooltip="Рязань" display="https://ru.wikipedia.org/wiki/%D0%A0%D1%8F%D0%B7%D0%B0%D0%BD%D1%8C" xr:uid="{4AFEE253-30B8-493F-9E2F-E4DE8EAAEB14}"/>
    <hyperlink ref="A15" r:id="rId30" tooltip="Астрахань" display="https://ru.wikipedia.org/wiki/%D0%90%D1%81%D1%82%D1%80%D0%B0%D1%85%D0%B0%D0%BD%D1%8C" xr:uid="{B17CCD54-99D8-4999-AABA-2608522D608C}"/>
    <hyperlink ref="A54" r:id="rId31" tooltip="Пенза" display="https://ru.wikipedia.org/wiki/%D0%9F%D0%B5%D0%BD%D0%B7%D0%B0" xr:uid="{C22E4C11-A624-457A-88CB-E1DB056CF6AF}"/>
    <hyperlink ref="A37" r:id="rId32" tooltip="Киров (Кировская область)" display="https://ru.wikipedia.org/wiki/%D0%9A%D0%B8%D1%80%D0%BE%D0%B2_(%D0%9A%D0%B8%D1%80%D0%BE%D0%B2%D1%81%D0%BA%D0%B0%D1%8F_%D0%BE%D0%B1%D0%BB%D0%B0%D1%81%D1%82%D1%8C)" xr:uid="{3BFD3F10-1CD3-44B0-A837-D80DA89E981A}"/>
    <hyperlink ref="A44" r:id="rId33" tooltip="Липецк" display="https://ru.wikipedia.org/wiki/%D0%9B%D0%B8%D0%BF%D0%B5%D1%86%D0%BA" xr:uid="{88AE3720-9050-4017-B894-C062F3EDEDB2}"/>
    <hyperlink ref="A78" r:id="rId34" tooltip="Чебоксары" display="https://ru.wikipedia.org/wiki/%D0%A7%D0%B5%D0%B1%D0%BE%D0%BA%D1%81%D0%B0%D1%80%D1%8B" xr:uid="{219F09E1-82CD-4AD3-94CA-48D5CFF75E44}"/>
    <hyperlink ref="A34" r:id="rId35" tooltip="Калининград" display="https://ru.wikipedia.org/wiki/%D0%9A%D0%B0%D0%BB%D0%B8%D0%BD%D0%B8%D0%BD%D0%B3%D1%80%D0%B0%D0%B4" xr:uid="{A2616F68-F5B6-4F45-B064-C9DD41CF0077}"/>
    <hyperlink ref="A72" r:id="rId36" tooltip="Тула" display="https://ru.wikipedia.org/wiki/%D0%A2%D1%83%D0%BB%D0%B0" xr:uid="{B361B977-CAF1-442D-B57A-334FBC83FC60}"/>
    <hyperlink ref="A42" r:id="rId37" tooltip="Курск" display="https://ru.wikipedia.org/wiki/%D0%9A%D1%83%D1%80%D1%81%D0%BA" xr:uid="{A56B58D9-7BC4-4615-8C78-340A6F030832}"/>
    <hyperlink ref="A64" r:id="rId38" tooltip="Севастополь" display="https://ru.wikipedia.org/wiki/%D0%A1%D0%B5%D0%B2%D0%B0%D1%81%D1%82%D0%BE%D0%BF%D0%BE%D0%BB%D1%8C" xr:uid="{E835E921-C005-4429-81B6-963A86EEE973}"/>
    <hyperlink ref="A67" r:id="rId39" tooltip="Ставрополь" display="https://ru.wikipedia.org/wiki/%D0%A1%D1%82%D0%B0%D0%B2%D1%80%D0%BE%D0%BF%D0%BE%D0%BB%D1%8C" xr:uid="{BE0762D7-6E88-4C67-98CF-33FB455A703B}"/>
    <hyperlink ref="A74" r:id="rId40" tooltip="Улан-Удэ" display="https://ru.wikipedia.org/wiki/%D0%A3%D0%BB%D0%B0%D0%BD-%D0%A3%D0%B4%D1%8D" xr:uid="{922512E2-B499-4DEB-B742-E4A5BEF39FC8}"/>
    <hyperlink ref="A70" r:id="rId41" tooltip="Тверь" display="https://ru.wikipedia.org/wiki/%D0%A2%D0%B2%D0%B5%D1%80%D1%8C" xr:uid="{D75DB7B5-C328-4249-B66E-EA68D4CD5096}"/>
    <hyperlink ref="A29" r:id="rId42" tooltip="Иваново" display="https://ru.wikipedia.org/wiki/%D0%98%D0%B2%D0%B0%D0%BD%D0%BE%D0%B2%D0%BE" xr:uid="{2372C65B-B094-45FC-956E-FAC4EE9EECF9}"/>
    <hyperlink ref="A19" r:id="rId43" tooltip="Брянск" display="https://ru.wikipedia.org/wiki/%D0%91%D1%80%D1%8F%D0%BD%D1%81%D0%BA" xr:uid="{45679FEA-0268-4CD7-8DD2-64DF1D0B6E65}"/>
    <hyperlink ref="A17" r:id="rId44" tooltip="Белгород" display="https://ru.wikipedia.org/wiki/%D0%91%D0%B5%D0%BB%D0%B3%D0%BE%D1%80%D0%BE%D0%B4" xr:uid="{5825E823-13E6-4E2E-8493-E320F0BDB27D}"/>
    <hyperlink ref="A23" r:id="rId45" tooltip="Владимир (город)" display="https://ru.wikipedia.org/wiki/%D0%92%D0%BB%D0%B0%D0%B4%D0%B8%D0%BC%D0%B8%D1%80_(%D0%B3%D0%BE%D1%80%D0%BE%D0%B4)" xr:uid="{BC7E2E25-F7D1-4E36-AE63-7ACA66A4A082}"/>
    <hyperlink ref="A81" r:id="rId46" tooltip="Чита" display="https://ru.wikipedia.org/wiki/%D0%A7%D0%B8%D1%82%D0%B0" xr:uid="{36DAED46-9CE9-4F19-B3EB-BCA98A91C5AA}"/>
    <hyperlink ref="A14" r:id="rId47" tooltip="Архангельск" display="https://ru.wikipedia.org/wiki/%D0%90%D1%80%D1%85%D0%B0%D0%BD%D0%B3%D0%B5%D0%BB%D1%8C%D1%81%D0%BA" xr:uid="{090E3FFE-0C8C-48DA-A73C-4227E93F65CD}"/>
    <hyperlink ref="A65" r:id="rId48" tooltip="Симферополь" display="https://ru.wikipedia.org/wiki/%D0%A1%D0%B8%D0%BC%D1%84%D0%B5%D1%80%D0%BE%D0%BF%D0%BE%D0%BB%D1%8C" xr:uid="{B3F0B69C-8DB6-4570-84D3-AF0D73E38A0B}"/>
    <hyperlink ref="A35" r:id="rId49" tooltip="Калуга" display="https://ru.wikipedia.org/wiki/%D0%9A%D0%B0%D0%BB%D1%83%D0%B3%D0%B0" xr:uid="{83084051-4C1B-4484-9614-2E032652A935}"/>
    <hyperlink ref="A66" r:id="rId50" tooltip="Смоленск" display="https://ru.wikipedia.org/wiki/%D0%A1%D0%BC%D0%BE%D0%BB%D0%B5%D0%BD%D1%81%D0%BA" xr:uid="{50744B0D-3DB5-43D6-BD02-FAA9385FA76C}"/>
    <hyperlink ref="A84" r:id="rId51" tooltip="Якутск" display="https://ru.wikipedia.org/wiki/%D0%AF%D0%BA%D1%83%D1%82%D1%81%D0%BA" xr:uid="{0CB7B9F2-7C62-42A4-A920-A7B78CA16044}"/>
    <hyperlink ref="A62" r:id="rId52" tooltip="Саранск" display="https://ru.wikipedia.org/wiki/%D0%A1%D0%B0%D1%80%D0%B0%D0%BD%D1%81%D0%BA" xr:uid="{D73E176A-DE93-471B-BEB1-5C8609AF158B}"/>
    <hyperlink ref="A41" r:id="rId53" tooltip="Курган (город)" display="https://ru.wikipedia.org/wiki/%D0%9A%D1%83%D1%80%D0%B3%D0%B0%D0%BD_(%D0%B3%D0%BE%D1%80%D0%BE%D0%B4)" xr:uid="{6D2DE859-AE91-479C-B0D3-781D6B2DD5B4}"/>
    <hyperlink ref="A25" r:id="rId54" tooltip="Вологда" display="https://ru.wikipedia.org/wiki/%D0%92%D0%BE%D0%BB%D0%BE%D0%B3%D0%B4%D0%B0" xr:uid="{4FE4D20B-AAFD-4570-8516-CC7500EA9A8E}"/>
    <hyperlink ref="A52" r:id="rId55" tooltip="Орёл (город)" display="https://ru.wikipedia.org/wiki/%D0%9E%D1%80%D1%91%D0%BB_(%D0%B3%D0%BE%D1%80%D0%BE%D0%B4)" xr:uid="{1CD44A89-EEDF-411A-9FC8-3D1995E4A6BB}"/>
    <hyperlink ref="A22" r:id="rId56" tooltip="Владикавказ" display="https://ru.wikipedia.org/wiki/%D0%92%D0%BB%D0%B0%D0%B4%D0%B8%D0%BA%D0%B0%D0%B2%D0%BA%D0%B0%D0%B7" xr:uid="{B53C8F90-9E5E-4625-B585-8274A3F661A6}"/>
    <hyperlink ref="A27" r:id="rId57" tooltip="Грозный" display="https://ru.wikipedia.org/wiki/%D0%93%D1%80%D0%BE%D0%B7%D0%BD%D1%8B%D0%B9" xr:uid="{FCBA27AD-EF88-4EFF-ABC0-52C7A16DF573}"/>
    <hyperlink ref="A48" r:id="rId58" tooltip="Мурманск" display="https://ru.wikipedia.org/wiki/%D0%9C%D1%83%D1%80%D0%BC%D0%B0%D0%BD%D1%81%D0%BA" xr:uid="{266230A9-4A98-4BBC-A1F0-E82C3B5CE54D}"/>
    <hyperlink ref="A69" r:id="rId59" tooltip="Тамбов" display="https://ru.wikipedia.org/wiki/%D0%A2%D0%B0%D0%BC%D0%B1%D0%BE%D0%B2" xr:uid="{EB00DEA2-9519-4A7A-8320-4A9D678FD2DC}"/>
    <hyperlink ref="A56" r:id="rId60" tooltip="Петрозаводск" display="https://ru.wikipedia.org/wiki/%D0%9F%D0%B5%D1%82%D1%80%D0%BE%D0%B7%D0%B0%D0%B2%D0%BE%D0%B4%D1%81%D0%BA" xr:uid="{F6243EA0-9931-4D31-B214-CB66E606E917}"/>
    <hyperlink ref="A38" r:id="rId61" tooltip="Кострома" display="https://ru.wikipedia.org/wiki/%D0%9A%D0%BE%D1%81%D1%82%D1%80%D0%BE%D0%BC%D0%B0" xr:uid="{9CBE703B-892D-4165-93A1-58A17286C40F}"/>
    <hyperlink ref="A32" r:id="rId62" tooltip="Йошкар-Ола" display="https://ru.wikipedia.org/wiki/%D0%99%D0%BE%D1%88%D0%BA%D0%B0%D1%80-%D0%9E%D0%BB%D0%B0" xr:uid="{790C0997-77F2-45C8-A6DE-50E0D616986C}"/>
    <hyperlink ref="A68" r:id="rId63" tooltip="Сыктывкар" display="https://ru.wikipedia.org/wiki/%D0%A1%D1%8B%D0%BA%D1%82%D1%8B%D0%B2%D0%BA%D0%B0%D1%80" xr:uid="{CEC25319-CD6E-42E5-8152-843149710ABF}"/>
    <hyperlink ref="A18" r:id="rId64" tooltip="Благовещенск" display="https://ru.wikipedia.org/wiki/%D0%91%D0%BB%D0%B0%D0%B3%D0%BE%D0%B2%D0%B5%D1%89%D0%B5%D0%BD%D1%81%D0%BA" xr:uid="{EDD7690D-75B9-4628-BE34-EC4F954C9930}"/>
    <hyperlink ref="A20" r:id="rId65" tooltip="Великий Новгород" display="https://ru.wikipedia.org/wiki/%D0%92%D0%B5%D0%BB%D0%B8%D0%BA%D0%B8%D0%B9_%D0%9D%D0%BE%D0%B2%D0%B3%D0%BE%D1%80%D0%BE%D0%B4" xr:uid="{B06A666C-D23F-4194-922A-D7C3B1267E52}"/>
    <hyperlink ref="A57" r:id="rId66" tooltip="Псков" display="https://ru.wikipedia.org/wiki/%D0%9F%D1%81%D0%BA%D0%BE%D0%B2" xr:uid="{6BB8122C-16CA-4888-ACAE-35FF62152912}"/>
    <hyperlink ref="A83" r:id="rId67" tooltip="Южно-Сахалинск" display="https://ru.wikipedia.org/wiki/%D0%AE%D0%B6%D0%BD%D0%BE-%D0%A1%D0%B0%D1%85%D0%B0%D0%BB%D0%B8%D0%BD%D1%81%D0%BA" xr:uid="{B9002279-766B-4420-9AD4-6FA12843AC20}"/>
    <hyperlink ref="A13" r:id="rId68" tooltip="Абакан" display="https://ru.wikipedia.org/wiki/%D0%90%D0%B1%D0%B0%D0%BA%D0%B0%D0%BD" xr:uid="{950DF3E7-3403-4977-8D4E-6E4B842CA5D9}"/>
    <hyperlink ref="A45" r:id="rId69" tooltip="Майкоп" display="https://ru.wikipedia.org/wiki/%D0%9C%D0%B0%D0%B9%D0%BA%D0%BE%D0%BF" xr:uid="{13C4F8EF-DC0C-464B-BCD6-889FDD0F4FA0}"/>
    <hyperlink ref="A80" r:id="rId70" tooltip="Черкесск" display="https://ru.wikipedia.org/wiki/%D0%A7%D0%B5%D1%80%D0%BA%D0%B5%D1%81%D1%81%D0%BA" xr:uid="{A53044C2-5D1D-43F4-9AA5-3330F70742D1}"/>
    <hyperlink ref="A43" r:id="rId71" tooltip="Кызыл" display="https://ru.wikipedia.org/wiki/%D0%9A%D1%8B%D0%B7%D1%8B%D0%BB" xr:uid="{DE95475C-C6AE-4682-B706-70C63F251E96}"/>
    <hyperlink ref="A82" r:id="rId72" tooltip="Элиста" display="https://ru.wikipedia.org/wiki/%D0%AD%D0%BB%D0%B8%D1%81%D1%82%D0%B0" xr:uid="{8A078B5E-6DDD-415C-9107-1109E274D754}"/>
  </hyperlinks>
  <pageMargins left="0.7" right="0.7" top="0.75" bottom="0.75" header="0.3" footer="0.3"/>
  <tableParts count="1">
    <tablePart r:id="rId7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Расчет 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Ивочкин</dc:creator>
  <cp:lastModifiedBy>Алексей Ивочкин</cp:lastModifiedBy>
  <dcterms:created xsi:type="dcterms:W3CDTF">2015-06-05T18:19:34Z</dcterms:created>
  <dcterms:modified xsi:type="dcterms:W3CDTF">2020-02-21T06:50:45Z</dcterms:modified>
</cp:coreProperties>
</file>